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9 Individual PriceLists\"/>
    </mc:Choice>
  </mc:AlternateContent>
  <xr:revisionPtr revIDLastSave="0" documentId="8_{A5A6F525-D165-4F7E-8969-317BF81E4306}" xr6:coauthVersionLast="45" xr6:coauthVersionMax="45" xr10:uidLastSave="{00000000-0000-0000-0000-000000000000}"/>
  <bookViews>
    <workbookView xWindow="-120" yWindow="-120" windowWidth="29040" windowHeight="17790" xr2:uid="{4EB74E7E-B1A5-440F-AE88-1F711F554EFC}"/>
  </bookViews>
  <sheets>
    <sheet name="AW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2" i="1" l="1"/>
  <c r="AG33" i="1"/>
  <c r="AG34" i="1"/>
  <c r="AG37" i="1"/>
  <c r="AG38" i="1"/>
  <c r="AG41" i="1"/>
  <c r="AG42" i="1"/>
  <c r="AG43" i="1"/>
  <c r="AG44" i="1"/>
  <c r="AG45" i="1"/>
  <c r="AG46" i="1"/>
  <c r="AG49" i="1"/>
  <c r="AG50" i="1"/>
  <c r="AG51" i="1"/>
  <c r="AG54" i="1"/>
  <c r="AG55" i="1"/>
  <c r="AG56" i="1"/>
  <c r="AG57" i="1"/>
  <c r="AG58" i="1"/>
  <c r="AG59" i="1"/>
  <c r="AG62" i="1"/>
  <c r="AG63" i="1"/>
  <c r="AG66" i="1"/>
  <c r="AG67" i="1"/>
  <c r="AG70" i="1"/>
  <c r="AG71" i="1"/>
  <c r="AG72" i="1"/>
  <c r="D91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</calcChain>
</file>

<file path=xl/sharedStrings.xml><?xml version="1.0" encoding="utf-8"?>
<sst xmlns="http://schemas.openxmlformats.org/spreadsheetml/2006/main" count="145" uniqueCount="113">
  <si>
    <t xml:space="preserve">Please fax your order directly to your LOCAL DISTRIBUTOR or if one is not found fax it to 734.677.6105 or email it to sales@dynics.com </t>
  </si>
  <si>
    <t>ACC4</t>
  </si>
  <si>
    <t>ACC3</t>
  </si>
  <si>
    <t>ACC2</t>
  </si>
  <si>
    <t>ACC1</t>
  </si>
  <si>
    <t>DRM</t>
  </si>
  <si>
    <t>RM</t>
  </si>
  <si>
    <t>OS</t>
  </si>
  <si>
    <t>CPU</t>
  </si>
  <si>
    <t>SYS</t>
  </si>
  <si>
    <t>PS</t>
  </si>
  <si>
    <t>CHS</t>
  </si>
  <si>
    <t>LEN</t>
  </si>
  <si>
    <t>DSP</t>
  </si>
  <si>
    <t>ORDER DESCRIPTION</t>
  </si>
  <si>
    <t>PART</t>
  </si>
  <si>
    <t>CODE</t>
  </si>
  <si>
    <t>Part Number:</t>
  </si>
  <si>
    <t>Your Order's Details:</t>
  </si>
  <si>
    <t>Available for MC or MV</t>
  </si>
  <si>
    <t>No Brackets Selected</t>
  </si>
  <si>
    <t>X</t>
  </si>
  <si>
    <t>Metal bracket for VESA pattern, fixed 15 degree tilt position, for 32" to 80" units for ceiling, wall or column mount</t>
  </si>
  <si>
    <t>BR6</t>
  </si>
  <si>
    <t>Flat &amp; flush wall mount for 32" to 80" Units. Rugged metal bracket with black powder coat finish</t>
  </si>
  <si>
    <t>BR5</t>
  </si>
  <si>
    <t>ACCESSORIES 4</t>
  </si>
  <si>
    <t>No Cable Accessories</t>
  </si>
  <si>
    <t xml:space="preserve">Only for MV </t>
  </si>
  <si>
    <t xml:space="preserve">DisplayPort 10Ft Cable Included, DP Male to DP Male </t>
  </si>
  <si>
    <t>P</t>
  </si>
  <si>
    <t xml:space="preserve">HDMI 10Ft Cable Included, HDMI Male to HDMI Male </t>
  </si>
  <si>
    <t>H</t>
  </si>
  <si>
    <t xml:space="preserve">VGA 10Ft Cable Included, VGA Male to VGA Male </t>
  </si>
  <si>
    <t>V</t>
  </si>
  <si>
    <t>ACCESSORIES 3</t>
  </si>
  <si>
    <t>Only for MC</t>
  </si>
  <si>
    <t>No Speakers Selected</t>
  </si>
  <si>
    <t>Integrated Left and Right Speakers. 2 Speakers, 2 Channels.</t>
  </si>
  <si>
    <t>S</t>
  </si>
  <si>
    <t>ACCESSORIES 2</t>
  </si>
  <si>
    <t>No Wi-Fi Needed</t>
  </si>
  <si>
    <t>2.4/5 GHz Wireless 802.11 a/g/n</t>
  </si>
  <si>
    <t>W</t>
  </si>
  <si>
    <t>ACCESSORIES 1</t>
  </si>
  <si>
    <t>No Internal Drive</t>
  </si>
  <si>
    <t>XX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</si>
  <si>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</si>
  <si>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</si>
  <si>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</si>
  <si>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</si>
  <si>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</si>
  <si>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</si>
  <si>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</si>
  <si>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</si>
  <si>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1 TB 2.5" Hard Drive SATA</t>
  </si>
  <si>
    <t>N5</t>
  </si>
  <si>
    <t>INTERNAL DRIVE</t>
  </si>
  <si>
    <t>32.0 GB RAM DDR4</t>
  </si>
  <si>
    <t>D</t>
  </si>
  <si>
    <t>16.0 GB RAM DDR4</t>
  </si>
  <si>
    <t>C</t>
  </si>
  <si>
    <t>8.0 GB RAM DDR4</t>
  </si>
  <si>
    <t>B</t>
  </si>
  <si>
    <t>MEMORY</t>
  </si>
  <si>
    <t>Windows 10 Enterprise 64-bit Version (IOT LTSC 2019)</t>
  </si>
  <si>
    <t>E19</t>
  </si>
  <si>
    <t>Windows 10 Pro 64-bit Version</t>
  </si>
  <si>
    <t>W10</t>
  </si>
  <si>
    <t>Windows 7 Embedded Standard - 64-bit Version</t>
  </si>
  <si>
    <t>E76</t>
  </si>
  <si>
    <t>Windows 7 Pro 64-bit Version</t>
  </si>
  <si>
    <t>W76</t>
  </si>
  <si>
    <t>Linux Ubuntu</t>
  </si>
  <si>
    <t>LUB</t>
  </si>
  <si>
    <t>No Operating System</t>
  </si>
  <si>
    <t>OPERATING SYSTEM</t>
  </si>
  <si>
    <t>6th Gen Quad Core i7-6700TE, up to 3.4 GHz, 8MB Cache</t>
  </si>
  <si>
    <t>D8</t>
  </si>
  <si>
    <t>6th Gen Quad Core i5-6500TE, up to 3.3 GHz, 6MB Cache</t>
  </si>
  <si>
    <t>D7</t>
  </si>
  <si>
    <t>CPU CONFIGURATION</t>
  </si>
  <si>
    <t>Only for MV: 75". Select Cable in ACC3</t>
  </si>
  <si>
    <t>Pro 4K Video Controller, 1x HDMI, 1x DisplayPort</t>
  </si>
  <si>
    <t>K</t>
  </si>
  <si>
    <t>Only for MV: 32", 42", 55". Select Cable in ACC3</t>
  </si>
  <si>
    <t>Pro AV Video Controller. 1x HDMI, 1x DisplayPort, 1x VGA Input, 1x Audio Jack (Line-In), Input Remote Control Included</t>
  </si>
  <si>
    <t>A</t>
  </si>
  <si>
    <t>Mini-ITX H110, Up to 32 GB DDR4, 1x 1Gb Ethernet, 2x USB 3.0, 2x USB 2.0, 1x PS/2, 1x DisplayPort v1.2, 1x HDMI v1.4, 2x Audio Jacks (Line-out/Line-in)</t>
  </si>
  <si>
    <t>AF</t>
  </si>
  <si>
    <t>SYSTEM COMPONENT CONFIGURATION</t>
  </si>
  <si>
    <t>Industrial 100~240 VAC Power Entry - 6 Ft Power Cable Included</t>
  </si>
  <si>
    <t>POWER SUPPLY</t>
  </si>
  <si>
    <t>ProAV Monitor Only</t>
  </si>
  <si>
    <t>MV</t>
  </si>
  <si>
    <t>PC Digital Media Player</t>
  </si>
  <si>
    <t>MC</t>
  </si>
  <si>
    <t>CHASSIS</t>
  </si>
  <si>
    <t>Infrared 20-Points Touchscreen, Portrait Orientation, Laminated Glass</t>
  </si>
  <si>
    <t>Infrared 20-Points Touchscreen, Landscape Orientation, Laminated Glass</t>
  </si>
  <si>
    <t>T</t>
  </si>
  <si>
    <t>LENS</t>
  </si>
  <si>
    <t>75" LCD Monitor 16:9 Ratio, LED Display 1920x1080 Full HD Max Resolution, 1 Piece Powder Coat Steel Bezel, Steel Enclosure Case, 800mm x 600mm VESA Mounting Pattern</t>
  </si>
  <si>
    <t>AW75</t>
  </si>
  <si>
    <t>55" LCD Monitor 16:9 Ratio, LED Display 1920x1080 Full HD Max Resolution, 1 Piece Powder Coat Steel Bezel, Steel Enclosure Case, 600mm x 400mm VESA Mounting Pattern</t>
  </si>
  <si>
    <t>AW55</t>
  </si>
  <si>
    <t>42" LCD Monitor 16:9 Ratio, LED Display 1920x1080 Full HD Max Resolution, 1 Piece Powder Coat Steel Bezel, Steel Enclosure Case, 600mm x 400mm VESA Mounting Pattern</t>
  </si>
  <si>
    <t>AW42</t>
  </si>
  <si>
    <t>32" LCD Monitor 16:9 Ratio, LED Display 1920x1080 Full HD Max Resolution, 1 Piece Powder Coat Steel Bezel, Steel Enclosure Case, 500mm x 300mm VESA Mounting Pattern</t>
  </si>
  <si>
    <t>AW32</t>
  </si>
  <si>
    <t>DISPLAY</t>
  </si>
  <si>
    <t>Work your part number from left to right always ==&gt;</t>
  </si>
  <si>
    <t>Price List Effective 11/01/2019 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</si>
</sst>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22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0"/>
      <color rgb="FFFF0000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5" fontId="1" fillId="0" borderId="12" xfId="1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18" xfId="0" applyFont="1" applyFill="1" applyBorder="1"/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4" quotePrefix="1" applyFont="1" applyAlignment="1">
      <alignment horizontal="center"/>
      <protection locked="0"/>
    </xf>
    <xf numFmtId="166" fontId="1" fillId="4" borderId="0" xfId="1" applyNumberFormat="1" applyFont="1" applyFill="1" applyAlignment="1">
      <alignment horizontal="left" vertical="center"/>
    </xf>
    <xf numFmtId="166" fontId="13" fillId="4" borderId="0" xfId="1" applyNumberFormat="1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166" fontId="1" fillId="4" borderId="0" xfId="1" applyNumberFormat="1" applyFont="1" applyFill="1" applyAlignment="1">
      <alignment horizontal="right"/>
    </xf>
    <xf numFmtId="0" fontId="1" fillId="4" borderId="0" xfId="0" applyFont="1" applyFill="1"/>
    <xf numFmtId="0" fontId="2" fillId="0" borderId="0" xfId="0" applyFont="1" applyAlignment="1">
      <alignment horizontal="left"/>
    </xf>
    <xf numFmtId="167" fontId="14" fillId="4" borderId="0" xfId="0" applyNumberFormat="1" applyFont="1" applyFill="1"/>
    <xf numFmtId="166" fontId="1" fillId="3" borderId="0" xfId="1" applyNumberFormat="1" applyFont="1" applyFill="1" applyAlignment="1">
      <alignment horizontal="right" vertical="center"/>
    </xf>
    <xf numFmtId="166" fontId="13" fillId="3" borderId="0" xfId="1" applyNumberFormat="1" applyFont="1" applyFill="1" applyAlignment="1">
      <alignment vertical="center"/>
    </xf>
    <xf numFmtId="166" fontId="1" fillId="3" borderId="0" xfId="1" applyNumberFormat="1" applyFont="1" applyFill="1" applyAlignment="1">
      <alignment horizontal="left" vertical="center"/>
    </xf>
    <xf numFmtId="166" fontId="1" fillId="3" borderId="0" xfId="1" applyNumberFormat="1" applyFont="1" applyFill="1" applyAlignment="1">
      <alignment horizontal="center" vertical="center"/>
    </xf>
    <xf numFmtId="49" fontId="16" fillId="4" borderId="0" xfId="3" applyNumberFormat="1" applyFont="1" applyFill="1" applyAlignment="1" applyProtection="1">
      <alignment horizontal="center" vertical="center" wrapText="1"/>
      <protection locked="0"/>
    </xf>
    <xf numFmtId="166" fontId="1" fillId="3" borderId="0" xfId="1" applyNumberFormat="1" applyFont="1" applyFill="1" applyAlignment="1">
      <alignment vertical="center" wrapText="1"/>
    </xf>
    <xf numFmtId="166" fontId="17" fillId="3" borderId="0" xfId="1" applyNumberFormat="1" applyFont="1" applyFill="1" applyAlignment="1">
      <alignment horizontal="center" vertical="center"/>
    </xf>
    <xf numFmtId="49" fontId="16" fillId="4" borderId="0" xfId="3" applyNumberFormat="1" applyFont="1" applyFill="1" applyAlignment="1" applyProtection="1">
      <alignment horizontal="center" vertical="center" wrapText="1"/>
      <protection locked="0"/>
    </xf>
    <xf numFmtId="0" fontId="1" fillId="3" borderId="0" xfId="0" applyFont="1" applyFill="1"/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9" fillId="5" borderId="0" xfId="0" applyFont="1" applyFill="1"/>
    <xf numFmtId="166" fontId="13" fillId="4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>
      <alignment horizontal="left" vertical="center" wrapText="1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right" vertical="center"/>
    </xf>
    <xf numFmtId="166" fontId="1" fillId="3" borderId="0" xfId="1" applyNumberFormat="1" applyFont="1" applyFill="1" applyAlignment="1">
      <alignment horizontal="left" vertical="center" wrapText="1"/>
    </xf>
    <xf numFmtId="0" fontId="18" fillId="3" borderId="0" xfId="0" applyFont="1" applyFill="1"/>
    <xf numFmtId="166" fontId="1" fillId="0" borderId="0" xfId="1" applyNumberFormat="1" applyFont="1" applyAlignment="1">
      <alignment horizontal="left" vertical="center"/>
    </xf>
    <xf numFmtId="166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167" fontId="14" fillId="0" borderId="0" xfId="0" applyNumberFormat="1" applyFont="1"/>
    <xf numFmtId="167" fontId="14" fillId="3" borderId="0" xfId="0" applyNumberFormat="1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7" fontId="14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19" fillId="3" borderId="0" xfId="3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</cellXfs>
  <cellStyles count="5">
    <cellStyle name="20% - Accent1" xfId="3" builtinId="30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aw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3891315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34033908-6D05-4470-B1AF-5C37AA791F7E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4865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AW SERIES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Large Integrated Touch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Monitors/Computers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44052</xdr:colOff>
      <xdr:row>5</xdr:row>
      <xdr:rowOff>59531</xdr:rowOff>
    </xdr:from>
    <xdr:to>
      <xdr:col>6</xdr:col>
      <xdr:colOff>426380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512D32A5-01A4-484A-9305-8BEE58553A8A}"/>
            </a:ext>
          </a:extLst>
        </xdr:cNvPr>
        <xdr:cNvSpPr txBox="1">
          <a:spLocks noChangeArrowheads="1"/>
        </xdr:cNvSpPr>
      </xdr:nvSpPr>
      <xdr:spPr bwMode="auto">
        <a:xfrm>
          <a:off x="2482452" y="869156"/>
          <a:ext cx="1601528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417487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9959748F-62EC-4DF0-8E76-734992CE353E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73434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C684EEC6-527B-4596-B8B5-79434B9C609B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F6F711C7-0DDA-43B3-B3B6-8E926E137BD5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A7578640-B035-4512-887F-D33D2D377616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4102ABCC-D1CF-4530-B4BF-2E7F3601E34D}"/>
            </a:ext>
          </a:extLst>
        </xdr:cNvPr>
        <xdr:cNvSpPr txBox="1">
          <a:spLocks noChangeArrowheads="1"/>
        </xdr:cNvSpPr>
      </xdr:nvSpPr>
      <xdr:spPr bwMode="auto">
        <a:xfrm>
          <a:off x="12236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830BAD34-CB97-4459-8904-214E51507F73}"/>
            </a:ext>
          </a:extLst>
        </xdr:cNvPr>
        <xdr:cNvSpPr txBox="1">
          <a:spLocks noChangeArrowheads="1"/>
        </xdr:cNvSpPr>
      </xdr:nvSpPr>
      <xdr:spPr bwMode="auto">
        <a:xfrm>
          <a:off x="13455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DRM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7243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BE82036-D389-4980-A7ED-8D6B57684014}"/>
            </a:ext>
          </a:extLst>
        </xdr:cNvPr>
        <xdr:cNvSpPr/>
      </xdr:nvSpPr>
      <xdr:spPr>
        <a:xfrm>
          <a:off x="611504" y="647700"/>
          <a:ext cx="221724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1653540</xdr:colOff>
      <xdr:row>12</xdr:row>
      <xdr:rowOff>66675</xdr:rowOff>
    </xdr:from>
    <xdr:ext cx="2223780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21619E6-2F2F-4651-B176-A579724DBED2}"/>
            </a:ext>
          </a:extLst>
        </xdr:cNvPr>
        <xdr:cNvSpPr/>
      </xdr:nvSpPr>
      <xdr:spPr>
        <a:xfrm>
          <a:off x="2434590" y="2009775"/>
          <a:ext cx="2223780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14</xdr:col>
      <xdr:colOff>44053</xdr:colOff>
      <xdr:row>5</xdr:row>
      <xdr:rowOff>59531</xdr:rowOff>
    </xdr:from>
    <xdr:to>
      <xdr:col>14</xdr:col>
      <xdr:colOff>424882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0D6D2C5B-5392-45A5-BE30-9D19EF77A355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808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5</xdr:row>
      <xdr:rowOff>47625</xdr:rowOff>
    </xdr:from>
    <xdr:to>
      <xdr:col>9</xdr:col>
      <xdr:colOff>13097</xdr:colOff>
      <xdr:row>6</xdr:row>
      <xdr:rowOff>202060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64A2AE15-D1D3-4E21-B607-9B152441B745}"/>
            </a:ext>
          </a:extLst>
        </xdr:cNvPr>
        <xdr:cNvSpPr txBox="1">
          <a:spLocks noChangeArrowheads="1"/>
        </xdr:cNvSpPr>
      </xdr:nvSpPr>
      <xdr:spPr bwMode="auto">
        <a:xfrm>
          <a:off x="4876800" y="857250"/>
          <a:ext cx="622697" cy="2782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oneCellAnchor>
    <xdr:from>
      <xdr:col>3</xdr:col>
      <xdr:colOff>2781300</xdr:colOff>
      <xdr:row>5</xdr:row>
      <xdr:rowOff>57150</xdr:rowOff>
    </xdr:from>
    <xdr:ext cx="1000125" cy="828675"/>
    <xdr:pic>
      <xdr:nvPicPr>
        <xdr:cNvPr id="14" name="Picture 17">
          <a:extLst>
            <a:ext uri="{FF2B5EF4-FFF2-40B4-BE49-F238E27FC236}">
              <a16:creationId xmlns:a16="http://schemas.microsoft.com/office/drawing/2014/main" id="{11494277-9F35-4543-B21D-3664792F8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66775"/>
          <a:ext cx="1000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5" name="Picture 116" descr="Dynics Logo">
          <a:extLst>
            <a:ext uri="{FF2B5EF4-FFF2-40B4-BE49-F238E27FC236}">
              <a16:creationId xmlns:a16="http://schemas.microsoft.com/office/drawing/2014/main" id="{2A2A0988-A3B1-49B6-8BD7-CF176389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81539</xdr:colOff>
      <xdr:row>1</xdr:row>
      <xdr:rowOff>161512</xdr:rowOff>
    </xdr:from>
    <xdr:ext cx="2039469" cy="216149"/>
    <xdr:sp macro="" textlink="">
      <xdr:nvSpPr>
        <xdr:cNvPr id="16" name="Rectangl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DE8ECF-27D7-40FD-BD10-CE6F231EB982}"/>
            </a:ext>
          </a:extLst>
        </xdr:cNvPr>
        <xdr:cNvSpPr/>
      </xdr:nvSpPr>
      <xdr:spPr>
        <a:xfrm>
          <a:off x="12273539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26</xdr:col>
      <xdr:colOff>146923</xdr:colOff>
      <xdr:row>5</xdr:row>
      <xdr:rowOff>59531</xdr:rowOff>
    </xdr:from>
    <xdr:to>
      <xdr:col>26</xdr:col>
      <xdr:colOff>584173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9CD8C11D-EE0B-4E10-BD37-6EA37834EA31}"/>
            </a:ext>
          </a:extLst>
        </xdr:cNvPr>
        <xdr:cNvSpPr txBox="1">
          <a:spLocks noChangeArrowheads="1"/>
        </xdr:cNvSpPr>
      </xdr:nvSpPr>
      <xdr:spPr bwMode="auto">
        <a:xfrm>
          <a:off x="15996523" y="869156"/>
          <a:ext cx="437250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28</xdr:col>
      <xdr:colOff>76200</xdr:colOff>
      <xdr:row>5</xdr:row>
      <xdr:rowOff>69056</xdr:rowOff>
    </xdr:from>
    <xdr:to>
      <xdr:col>28</xdr:col>
      <xdr:colOff>476189</xdr:colOff>
      <xdr:row>6</xdr:row>
      <xdr:rowOff>230981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B318C666-64DE-4303-8192-D7EA1C4C72FC}"/>
            </a:ext>
          </a:extLst>
        </xdr:cNvPr>
        <xdr:cNvSpPr txBox="1">
          <a:spLocks noChangeArrowheads="1"/>
        </xdr:cNvSpPr>
      </xdr:nvSpPr>
      <xdr:spPr bwMode="auto">
        <a:xfrm>
          <a:off x="17145000" y="878681"/>
          <a:ext cx="399989" cy="25717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ACC3</a:t>
          </a:r>
        </a:p>
      </xdr:txBody>
    </xdr:sp>
    <xdr:clientData/>
  </xdr:twoCellAnchor>
  <xdr:twoCellAnchor>
    <xdr:from>
      <xdr:col>24</xdr:col>
      <xdr:colOff>47625</xdr:colOff>
      <xdr:row>5</xdr:row>
      <xdr:rowOff>59531</xdr:rowOff>
    </xdr:from>
    <xdr:to>
      <xdr:col>24</xdr:col>
      <xdr:colOff>431447</xdr:colOff>
      <xdr:row>6</xdr:row>
      <xdr:rowOff>221456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90B39E6E-C864-4BA4-A9EE-CBFCE83E764E}"/>
            </a:ext>
          </a:extLst>
        </xdr:cNvPr>
        <xdr:cNvSpPr txBox="1">
          <a:spLocks noChangeArrowheads="1"/>
        </xdr:cNvSpPr>
      </xdr:nvSpPr>
      <xdr:spPr bwMode="auto">
        <a:xfrm>
          <a:off x="14678025" y="869156"/>
          <a:ext cx="38382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ACC1</a:t>
          </a:r>
        </a:p>
      </xdr:txBody>
    </xdr:sp>
    <xdr:clientData/>
  </xdr:twoCellAnchor>
  <xdr:twoCellAnchor>
    <xdr:from>
      <xdr:col>30</xdr:col>
      <xdr:colOff>76200</xdr:colOff>
      <xdr:row>5</xdr:row>
      <xdr:rowOff>69056</xdr:rowOff>
    </xdr:from>
    <xdr:to>
      <xdr:col>30</xdr:col>
      <xdr:colOff>476189</xdr:colOff>
      <xdr:row>6</xdr:row>
      <xdr:rowOff>230981</xdr:rowOff>
    </xdr:to>
    <xdr:sp macro="" textlink="">
      <xdr:nvSpPr>
        <xdr:cNvPr id="20" name="Text Box 88">
          <a:extLst>
            <a:ext uri="{FF2B5EF4-FFF2-40B4-BE49-F238E27FC236}">
              <a16:creationId xmlns:a16="http://schemas.microsoft.com/office/drawing/2014/main" id="{B16987BC-406D-4AF6-AAD4-89D8430FFFBE}"/>
            </a:ext>
          </a:extLst>
        </xdr:cNvPr>
        <xdr:cNvSpPr txBox="1">
          <a:spLocks noChangeArrowheads="1"/>
        </xdr:cNvSpPr>
      </xdr:nvSpPr>
      <xdr:spPr bwMode="auto">
        <a:xfrm>
          <a:off x="18364200" y="878681"/>
          <a:ext cx="399989" cy="25717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ynics/Distributor%20Price%20Lists/DYNICS/DYNICS%20Price%20List%20-%20PUBLIC%20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XP-PXL"/>
      <sheetName val="PWS"/>
      <sheetName val="ACP"/>
      <sheetName val="COMPONEN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D9D7-DE73-473B-8960-60A47AFF43EC}">
  <sheetPr>
    <pageSetUpPr fitToPage="1"/>
  </sheetPr>
  <dimension ref="A2:AG11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G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8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10.42578125" style="1" customWidth="1"/>
    <col min="28" max="28" width="0.85546875" style="1" customWidth="1"/>
    <col min="29" max="29" width="9" style="1" customWidth="1"/>
    <col min="30" max="30" width="0.85546875" style="1" customWidth="1"/>
    <col min="31" max="31" width="9" style="1" customWidth="1"/>
    <col min="32" max="32" width="0.85546875" style="1" customWidth="1"/>
    <col min="33" max="33" width="11.140625" style="1" customWidth="1"/>
    <col min="34" max="16384" width="9.140625" style="1"/>
  </cols>
  <sheetData>
    <row r="2" spans="1:33" ht="18" x14ac:dyDescent="0.2">
      <c r="E2" s="74" t="s">
        <v>112</v>
      </c>
      <c r="AC2" s="73"/>
      <c r="AE2" s="73"/>
    </row>
    <row r="4" spans="1:33" ht="2.25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1"/>
      <c r="AA4" s="71"/>
      <c r="AB4" s="71"/>
      <c r="AC4" s="71"/>
      <c r="AD4" s="71"/>
      <c r="AE4" s="71"/>
      <c r="AF4" s="71"/>
      <c r="AG4" s="71"/>
    </row>
    <row r="5" spans="1:33" ht="18" customHeight="1" x14ac:dyDescent="0.2">
      <c r="A5" s="69"/>
      <c r="B5" s="69"/>
      <c r="C5" s="69"/>
      <c r="D5" s="69"/>
      <c r="E5" s="70" t="s">
        <v>111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33" x14ac:dyDescent="0.2">
      <c r="A6" s="67"/>
      <c r="B6" s="67"/>
      <c r="C6" s="67"/>
      <c r="D6" s="67"/>
    </row>
    <row r="7" spans="1:33" ht="21" customHeight="1" x14ac:dyDescent="0.2">
      <c r="A7" s="67"/>
      <c r="B7" s="67"/>
      <c r="C7" s="67"/>
      <c r="D7" s="67"/>
    </row>
    <row r="8" spans="1:33" ht="3" customHeight="1" x14ac:dyDescent="0.2">
      <c r="A8" s="67"/>
      <c r="B8" s="67"/>
      <c r="C8" s="67"/>
      <c r="D8" s="67"/>
      <c r="E8" s="65"/>
      <c r="F8" s="65"/>
      <c r="G8" s="65"/>
      <c r="I8" s="65"/>
      <c r="J8" s="65"/>
      <c r="K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AC8" s="65"/>
      <c r="AD8" s="65"/>
      <c r="AE8" s="65"/>
      <c r="AF8" s="65"/>
      <c r="AG8" s="65"/>
    </row>
    <row r="9" spans="1:33" ht="12.75" customHeight="1" x14ac:dyDescent="0.2">
      <c r="A9" s="67"/>
      <c r="B9" s="67"/>
      <c r="C9" s="67"/>
      <c r="D9" s="67"/>
      <c r="E9" s="48"/>
      <c r="F9" s="48"/>
      <c r="G9" s="48"/>
      <c r="I9" s="68"/>
      <c r="K9" s="48"/>
      <c r="M9" s="68"/>
      <c r="O9" s="48"/>
      <c r="Q9" s="68"/>
      <c r="S9" s="48"/>
      <c r="U9" s="68"/>
      <c r="W9" s="48"/>
      <c r="Y9" s="68"/>
      <c r="AA9" s="48"/>
      <c r="AC9" s="68"/>
      <c r="AE9" s="48"/>
    </row>
    <row r="10" spans="1:33" ht="12.75" customHeight="1" x14ac:dyDescent="0.2">
      <c r="A10" s="67"/>
      <c r="B10" s="67"/>
      <c r="C10" s="67"/>
      <c r="D10" s="67"/>
      <c r="E10" s="48"/>
      <c r="F10" s="48"/>
      <c r="G10" s="48"/>
      <c r="I10" s="68"/>
      <c r="K10" s="48"/>
      <c r="M10" s="68"/>
      <c r="O10" s="48"/>
      <c r="Q10" s="68"/>
      <c r="S10" s="48"/>
      <c r="U10" s="68"/>
      <c r="W10" s="48"/>
      <c r="Y10" s="68"/>
      <c r="AA10" s="48"/>
      <c r="AC10" s="68"/>
      <c r="AE10" s="48"/>
    </row>
    <row r="11" spans="1:33" ht="3" customHeight="1" x14ac:dyDescent="0.2">
      <c r="A11" s="67"/>
      <c r="B11" s="67"/>
      <c r="C11" s="67"/>
      <c r="D11" s="67"/>
      <c r="E11" s="40"/>
      <c r="F11" s="38"/>
      <c r="G11" s="40"/>
      <c r="I11" s="63"/>
      <c r="K11" s="40"/>
      <c r="M11" s="63"/>
      <c r="O11" s="40"/>
      <c r="Q11" s="63"/>
      <c r="S11" s="40"/>
      <c r="U11" s="63"/>
      <c r="W11" s="40"/>
      <c r="Y11" s="63"/>
      <c r="AA11" s="40"/>
      <c r="AC11" s="63"/>
      <c r="AE11" s="40"/>
    </row>
    <row r="12" spans="1:33" ht="12.75" customHeight="1" x14ac:dyDescent="0.2">
      <c r="A12" s="67"/>
      <c r="B12" s="67"/>
      <c r="C12" s="67"/>
      <c r="D12" s="67"/>
      <c r="E12" s="66"/>
      <c r="F12" s="66"/>
      <c r="G12" s="66"/>
      <c r="I12" s="63"/>
      <c r="K12" s="40"/>
      <c r="M12" s="63"/>
      <c r="O12" s="40"/>
      <c r="Q12" s="63"/>
      <c r="S12" s="40"/>
      <c r="U12" s="63"/>
      <c r="W12" s="40"/>
      <c r="Y12" s="63"/>
      <c r="AA12" s="40"/>
      <c r="AC12" s="63"/>
      <c r="AE12" s="40"/>
    </row>
    <row r="13" spans="1:33" ht="37.5" customHeight="1" x14ac:dyDescent="0.2">
      <c r="A13" s="65"/>
      <c r="B13" s="64"/>
      <c r="C13" s="64"/>
      <c r="D13" s="64"/>
      <c r="E13" s="38"/>
      <c r="F13" s="38"/>
      <c r="G13" s="40"/>
      <c r="I13" s="63"/>
      <c r="K13" s="38"/>
      <c r="M13" s="49"/>
      <c r="O13" s="40"/>
      <c r="Q13" s="63"/>
      <c r="S13" s="40"/>
      <c r="U13" s="49"/>
      <c r="W13" s="38"/>
      <c r="Y13" s="49"/>
      <c r="Z13" s="62"/>
      <c r="AA13" s="38"/>
      <c r="AC13" s="41"/>
      <c r="AE13" s="38"/>
    </row>
    <row r="14" spans="1:33" x14ac:dyDescent="0.2">
      <c r="C14" s="39" t="s">
        <v>110</v>
      </c>
      <c r="D14" s="39"/>
      <c r="E14" s="38"/>
      <c r="F14" s="38"/>
      <c r="G14" s="38"/>
      <c r="I14" s="49"/>
      <c r="K14" s="38"/>
      <c r="M14" s="49"/>
      <c r="O14" s="38"/>
      <c r="Q14" s="49"/>
      <c r="S14" s="38"/>
      <c r="U14" s="49"/>
      <c r="W14" s="38"/>
      <c r="Y14" s="49"/>
      <c r="AA14" s="38"/>
      <c r="AC14" s="41"/>
      <c r="AE14" s="38"/>
    </row>
    <row r="15" spans="1:33" ht="39" customHeight="1" x14ac:dyDescent="0.2">
      <c r="B15" s="56"/>
      <c r="C15" s="55" t="s">
        <v>109</v>
      </c>
      <c r="D15" s="54" t="s">
        <v>108</v>
      </c>
      <c r="E15" s="54"/>
      <c r="F15" s="38"/>
      <c r="G15" s="38"/>
      <c r="I15" s="49"/>
      <c r="K15" s="38"/>
      <c r="M15" s="49"/>
      <c r="O15" s="38"/>
      <c r="Q15" s="49"/>
      <c r="S15" s="38"/>
      <c r="U15" s="49"/>
      <c r="W15" s="38"/>
      <c r="Y15" s="49"/>
      <c r="AA15" s="38"/>
      <c r="AC15" s="41"/>
      <c r="AE15" s="48"/>
    </row>
    <row r="16" spans="1:33" ht="39" customHeight="1" x14ac:dyDescent="0.2">
      <c r="B16" s="56"/>
      <c r="C16" s="55" t="s">
        <v>107</v>
      </c>
      <c r="D16" s="54" t="s">
        <v>106</v>
      </c>
      <c r="E16" s="54"/>
      <c r="F16" s="38"/>
      <c r="G16" s="38"/>
      <c r="I16" s="49"/>
      <c r="K16" s="38"/>
      <c r="M16" s="49"/>
      <c r="O16" s="38"/>
      <c r="Q16" s="49"/>
      <c r="S16" s="38"/>
      <c r="U16" s="49"/>
      <c r="W16" s="38"/>
      <c r="Y16" s="49"/>
      <c r="AA16" s="38"/>
      <c r="AC16" s="41"/>
      <c r="AE16" s="48"/>
    </row>
    <row r="17" spans="2:33" ht="39" customHeight="1" x14ac:dyDescent="0.2">
      <c r="B17" s="56"/>
      <c r="C17" s="55" t="s">
        <v>105</v>
      </c>
      <c r="D17" s="54" t="s">
        <v>104</v>
      </c>
      <c r="E17" s="54"/>
      <c r="F17" s="38"/>
      <c r="G17" s="38"/>
      <c r="I17" s="49"/>
      <c r="K17" s="38"/>
      <c r="M17" s="49"/>
      <c r="O17" s="38"/>
      <c r="Q17" s="49"/>
      <c r="S17" s="38"/>
      <c r="U17" s="49"/>
      <c r="W17" s="38"/>
      <c r="Y17" s="49"/>
      <c r="AA17" s="38"/>
      <c r="AC17" s="41"/>
      <c r="AE17" s="40"/>
    </row>
    <row r="18" spans="2:33" ht="39" customHeight="1" x14ac:dyDescent="0.2">
      <c r="B18" s="56"/>
      <c r="C18" s="55" t="s">
        <v>103</v>
      </c>
      <c r="D18" s="54" t="s">
        <v>102</v>
      </c>
      <c r="E18" s="54"/>
      <c r="F18" s="38"/>
      <c r="G18" s="38"/>
      <c r="I18" s="49"/>
      <c r="K18" s="38"/>
      <c r="M18" s="49"/>
      <c r="O18" s="38"/>
      <c r="Q18" s="49"/>
      <c r="S18" s="38"/>
      <c r="U18" s="49"/>
      <c r="W18" s="38"/>
      <c r="Y18" s="49"/>
      <c r="AA18" s="38"/>
      <c r="AC18" s="41"/>
      <c r="AE18" s="38"/>
    </row>
    <row r="19" spans="2:33" ht="15" customHeight="1" x14ac:dyDescent="0.2">
      <c r="B19" s="50"/>
      <c r="C19" s="51"/>
      <c r="D19" s="50"/>
      <c r="I19" s="49"/>
      <c r="K19" s="38"/>
      <c r="M19" s="49"/>
      <c r="O19" s="38"/>
      <c r="Q19" s="49"/>
      <c r="S19" s="38"/>
      <c r="U19" s="49"/>
      <c r="W19" s="38"/>
      <c r="Y19" s="49"/>
      <c r="AA19" s="38"/>
      <c r="AC19" s="41"/>
      <c r="AE19" s="48"/>
    </row>
    <row r="20" spans="2:33" ht="15" customHeight="1" x14ac:dyDescent="0.2">
      <c r="B20" s="61"/>
      <c r="C20" s="39" t="s">
        <v>101</v>
      </c>
      <c r="D20" s="59"/>
      <c r="E20" s="39"/>
      <c r="F20" s="39"/>
      <c r="G20" s="39"/>
      <c r="H20" s="39"/>
      <c r="I20" s="49"/>
      <c r="K20" s="38"/>
      <c r="M20" s="49"/>
      <c r="O20" s="38"/>
      <c r="Q20" s="49"/>
      <c r="S20" s="38"/>
      <c r="U20" s="49"/>
      <c r="W20" s="38"/>
      <c r="Y20" s="49"/>
      <c r="AA20" s="38"/>
      <c r="AC20" s="41"/>
      <c r="AE20" s="48"/>
    </row>
    <row r="21" spans="2:33" ht="15" customHeight="1" x14ac:dyDescent="0.2">
      <c r="B21" s="44"/>
      <c r="C21" s="44" t="s">
        <v>100</v>
      </c>
      <c r="D21" s="43" t="s">
        <v>99</v>
      </c>
      <c r="E21" s="58"/>
      <c r="F21" s="49"/>
      <c r="G21" s="49"/>
      <c r="H21" s="49"/>
      <c r="I21" s="49"/>
      <c r="K21" s="38"/>
      <c r="M21" s="49"/>
      <c r="O21" s="38"/>
      <c r="Q21" s="49"/>
      <c r="S21" s="38"/>
      <c r="U21" s="49"/>
      <c r="W21" s="38"/>
      <c r="Y21" s="49"/>
      <c r="AA21" s="38"/>
      <c r="AC21" s="41"/>
      <c r="AE21" s="40"/>
    </row>
    <row r="22" spans="2:33" ht="15" customHeight="1" x14ac:dyDescent="0.2">
      <c r="B22" s="44"/>
      <c r="C22" s="44" t="s">
        <v>30</v>
      </c>
      <c r="D22" s="57" t="s">
        <v>98</v>
      </c>
      <c r="E22" s="58"/>
      <c r="F22" s="49"/>
      <c r="G22" s="49"/>
      <c r="H22" s="49"/>
      <c r="I22" s="49"/>
      <c r="K22" s="38"/>
      <c r="M22" s="49"/>
      <c r="O22" s="38"/>
      <c r="Q22" s="49"/>
      <c r="S22" s="38"/>
      <c r="U22" s="49"/>
      <c r="W22" s="38"/>
      <c r="Y22" s="49"/>
      <c r="AA22" s="38"/>
      <c r="AC22" s="41"/>
      <c r="AE22" s="40"/>
    </row>
    <row r="23" spans="2:33" ht="15" customHeight="1" x14ac:dyDescent="0.2">
      <c r="B23" s="60"/>
      <c r="C23" s="51"/>
      <c r="D23" s="50"/>
      <c r="K23" s="38"/>
      <c r="M23" s="49"/>
      <c r="O23" s="38"/>
      <c r="Q23" s="49"/>
      <c r="S23" s="38"/>
      <c r="U23" s="49"/>
      <c r="W23" s="38"/>
      <c r="Y23" s="49"/>
      <c r="AA23" s="38"/>
      <c r="AC23" s="41"/>
      <c r="AE23" s="38"/>
    </row>
    <row r="24" spans="2:33" ht="14.25" customHeight="1" x14ac:dyDescent="0.2">
      <c r="C24" s="39" t="s">
        <v>97</v>
      </c>
      <c r="D24" s="59"/>
      <c r="E24" s="39"/>
      <c r="F24" s="39"/>
      <c r="K24" s="38"/>
      <c r="M24" s="49"/>
      <c r="O24" s="38"/>
      <c r="Q24" s="49"/>
      <c r="S24" s="38"/>
      <c r="U24" s="49"/>
      <c r="W24" s="38"/>
      <c r="Y24" s="49"/>
      <c r="AA24" s="38"/>
      <c r="AC24" s="41"/>
      <c r="AE24" s="38"/>
    </row>
    <row r="25" spans="2:33" ht="14.25" customHeight="1" x14ac:dyDescent="0.2">
      <c r="B25" s="56"/>
      <c r="C25" s="55" t="s">
        <v>96</v>
      </c>
      <c r="D25" s="34" t="s">
        <v>95</v>
      </c>
      <c r="E25" s="38"/>
      <c r="F25" s="38"/>
      <c r="G25" s="38"/>
      <c r="H25" s="56"/>
      <c r="I25" s="55"/>
      <c r="J25" s="34"/>
      <c r="K25" s="38"/>
      <c r="M25" s="49"/>
      <c r="O25" s="38"/>
      <c r="Q25" s="49"/>
      <c r="S25" s="38"/>
      <c r="U25" s="49"/>
      <c r="W25" s="38"/>
      <c r="Y25" s="49"/>
      <c r="AA25" s="38"/>
      <c r="AC25" s="41"/>
      <c r="AE25" s="48"/>
    </row>
    <row r="26" spans="2:33" ht="14.25" customHeight="1" x14ac:dyDescent="0.2">
      <c r="B26" s="56"/>
      <c r="C26" s="55" t="s">
        <v>94</v>
      </c>
      <c r="D26" s="34" t="s">
        <v>93</v>
      </c>
      <c r="E26" s="38"/>
      <c r="F26" s="38"/>
      <c r="G26" s="38"/>
      <c r="H26" s="56"/>
      <c r="I26" s="55"/>
      <c r="J26" s="34"/>
      <c r="K26" s="38"/>
      <c r="M26" s="49"/>
      <c r="O26" s="38"/>
      <c r="Q26" s="49"/>
      <c r="S26" s="38"/>
      <c r="U26" s="49"/>
      <c r="W26" s="38"/>
      <c r="Y26" s="49"/>
      <c r="AA26" s="38"/>
      <c r="AC26" s="41"/>
      <c r="AE26" s="48"/>
    </row>
    <row r="27" spans="2:33" ht="15" customHeight="1" x14ac:dyDescent="0.2">
      <c r="B27" s="50"/>
      <c r="C27" s="51"/>
      <c r="D27" s="50"/>
      <c r="M27" s="49"/>
      <c r="O27" s="38"/>
      <c r="Q27" s="49"/>
      <c r="S27" s="38"/>
      <c r="U27" s="49"/>
      <c r="W27" s="38"/>
      <c r="Y27" s="49"/>
      <c r="AA27" s="38"/>
      <c r="AC27" s="41"/>
      <c r="AE27" s="40"/>
    </row>
    <row r="28" spans="2:33" ht="14.25" customHeight="1" x14ac:dyDescent="0.2">
      <c r="B28" s="50"/>
      <c r="C28" s="39" t="s">
        <v>92</v>
      </c>
      <c r="D28" s="50"/>
      <c r="M28" s="49"/>
      <c r="O28" s="38"/>
      <c r="Q28" s="49"/>
      <c r="S28" s="38"/>
      <c r="U28" s="49"/>
      <c r="W28" s="38"/>
      <c r="Y28" s="49"/>
      <c r="AA28" s="38"/>
      <c r="AC28" s="41"/>
      <c r="AE28" s="40"/>
    </row>
    <row r="29" spans="2:33" ht="14.25" customHeight="1" x14ac:dyDescent="0.2">
      <c r="B29" s="44"/>
      <c r="C29" s="44" t="s">
        <v>87</v>
      </c>
      <c r="D29" s="57" t="s">
        <v>91</v>
      </c>
      <c r="E29" s="58"/>
      <c r="F29" s="49"/>
      <c r="G29" s="49"/>
      <c r="H29" s="49"/>
      <c r="I29" s="49"/>
      <c r="J29" s="44"/>
      <c r="K29" s="44"/>
      <c r="L29" s="57"/>
      <c r="M29" s="49"/>
      <c r="O29" s="38"/>
      <c r="Q29" s="49"/>
      <c r="S29" s="38"/>
      <c r="U29" s="49"/>
      <c r="W29" s="38"/>
      <c r="Y29" s="49"/>
      <c r="AA29" s="38"/>
      <c r="AC29" s="41"/>
      <c r="AE29" s="38"/>
    </row>
    <row r="30" spans="2:33" ht="15" customHeight="1" x14ac:dyDescent="0.2">
      <c r="B30" s="50"/>
      <c r="C30" s="51"/>
      <c r="D30" s="50"/>
      <c r="O30" s="38"/>
      <c r="Q30" s="49"/>
      <c r="S30" s="38"/>
      <c r="U30" s="49"/>
      <c r="W30" s="38"/>
      <c r="Y30" s="49"/>
      <c r="AA30" s="38"/>
      <c r="AC30" s="41"/>
      <c r="AE30" s="38"/>
    </row>
    <row r="31" spans="2:33" ht="15" customHeight="1" x14ac:dyDescent="0.2">
      <c r="C31" s="39" t="s">
        <v>90</v>
      </c>
      <c r="O31" s="38"/>
      <c r="Q31" s="49"/>
      <c r="S31" s="38"/>
      <c r="U31" s="49"/>
      <c r="W31" s="38"/>
      <c r="Y31" s="49"/>
      <c r="AA31" s="38"/>
      <c r="AC31" s="41"/>
      <c r="AE31" s="48"/>
    </row>
    <row r="32" spans="2:33" ht="27.75" customHeight="1" x14ac:dyDescent="0.2">
      <c r="B32" s="56"/>
      <c r="C32" s="55" t="s">
        <v>89</v>
      </c>
      <c r="D32" s="54" t="s">
        <v>88</v>
      </c>
      <c r="E32" s="54"/>
      <c r="F32" s="54"/>
      <c r="G32" s="54"/>
      <c r="H32" s="54"/>
      <c r="I32" s="54"/>
      <c r="J32" s="34"/>
      <c r="K32" s="35" t="s">
        <v>36</v>
      </c>
      <c r="L32" s="55"/>
      <c r="M32" s="34"/>
      <c r="N32" s="38"/>
      <c r="O32" s="38"/>
      <c r="Q32" s="49"/>
      <c r="S32" s="38"/>
      <c r="U32" s="49"/>
      <c r="W32" s="38"/>
      <c r="Y32" s="49"/>
      <c r="AA32" s="38"/>
      <c r="AC32" s="41"/>
      <c r="AE32" s="48"/>
      <c r="AG32" s="31" t="str">
        <f>IF(K9="MC","AF","")</f>
        <v/>
      </c>
    </row>
    <row r="33" spans="2:33" ht="39.75" customHeight="1" x14ac:dyDescent="0.2">
      <c r="B33" s="55"/>
      <c r="C33" s="55" t="s">
        <v>87</v>
      </c>
      <c r="D33" s="54" t="s">
        <v>86</v>
      </c>
      <c r="E33" s="54"/>
      <c r="F33" s="54"/>
      <c r="G33" s="54"/>
      <c r="H33" s="54"/>
      <c r="I33" s="54"/>
      <c r="J33" s="34"/>
      <c r="K33" s="53" t="s">
        <v>85</v>
      </c>
      <c r="L33" s="53"/>
      <c r="M33" s="53"/>
      <c r="N33" s="53"/>
      <c r="O33" s="53"/>
      <c r="Q33" s="49"/>
      <c r="S33" s="38"/>
      <c r="U33" s="49"/>
      <c r="W33" s="38"/>
      <c r="Y33" s="49"/>
      <c r="AA33" s="38"/>
      <c r="AC33" s="41"/>
      <c r="AE33" s="45"/>
      <c r="AG33" s="31" t="str">
        <f>IF(AND(K9="MV",E9&lt;&gt;"AW75"),"A","")</f>
        <v/>
      </c>
    </row>
    <row r="34" spans="2:33" ht="39.75" customHeight="1" x14ac:dyDescent="0.2">
      <c r="B34" s="55"/>
      <c r="C34" s="55" t="s">
        <v>84</v>
      </c>
      <c r="D34" s="54" t="s">
        <v>83</v>
      </c>
      <c r="E34" s="54"/>
      <c r="F34" s="54"/>
      <c r="G34" s="54"/>
      <c r="H34" s="54"/>
      <c r="I34" s="54"/>
      <c r="J34" s="34"/>
      <c r="K34" s="53" t="s">
        <v>82</v>
      </c>
      <c r="L34" s="53"/>
      <c r="M34" s="53"/>
      <c r="N34" s="53"/>
      <c r="O34" s="53"/>
      <c r="Q34" s="49"/>
      <c r="S34" s="38"/>
      <c r="U34" s="49"/>
      <c r="W34" s="38"/>
      <c r="Y34" s="49"/>
      <c r="AA34" s="38"/>
      <c r="AC34" s="41"/>
      <c r="AE34" s="40"/>
      <c r="AG34" s="31" t="str">
        <f>IF(AND(K9="MV",E9="AW75"),"K","")</f>
        <v/>
      </c>
    </row>
    <row r="35" spans="2:33" ht="15" customHeight="1" x14ac:dyDescent="0.2">
      <c r="B35" s="50"/>
      <c r="C35" s="51"/>
      <c r="D35" s="50"/>
      <c r="Q35" s="49"/>
      <c r="S35" s="38"/>
      <c r="U35" s="49"/>
      <c r="W35" s="38"/>
      <c r="Y35" s="49"/>
      <c r="AA35" s="38"/>
      <c r="AC35" s="41"/>
      <c r="AE35" s="40"/>
      <c r="AG35" s="31"/>
    </row>
    <row r="36" spans="2:33" x14ac:dyDescent="0.2">
      <c r="C36" s="39" t="s">
        <v>81</v>
      </c>
      <c r="Q36" s="49"/>
      <c r="S36" s="38"/>
      <c r="U36" s="49"/>
      <c r="W36" s="38"/>
      <c r="Y36" s="49"/>
      <c r="AA36" s="38"/>
      <c r="AC36" s="41"/>
      <c r="AE36" s="38"/>
    </row>
    <row r="37" spans="2:33" x14ac:dyDescent="0.2">
      <c r="B37" s="41"/>
      <c r="C37" s="44" t="s">
        <v>80</v>
      </c>
      <c r="D37" s="43" t="s">
        <v>79</v>
      </c>
      <c r="E37" s="49"/>
      <c r="F37" s="49"/>
      <c r="G37" s="49"/>
      <c r="H37" s="49"/>
      <c r="I37" s="49"/>
      <c r="J37" s="49"/>
      <c r="K37" s="42" t="s">
        <v>36</v>
      </c>
      <c r="L37" s="49"/>
      <c r="M37" s="49"/>
      <c r="N37" s="49"/>
      <c r="O37" s="49"/>
      <c r="P37" s="49"/>
      <c r="Q37" s="49"/>
      <c r="S37" s="38"/>
      <c r="U37" s="49"/>
      <c r="W37" s="38"/>
      <c r="Y37" s="49"/>
      <c r="AA37" s="38"/>
      <c r="AC37" s="41"/>
      <c r="AE37" s="38"/>
      <c r="AG37" s="52" t="str">
        <f>IF(O9="AF","D7","")</f>
        <v/>
      </c>
    </row>
    <row r="38" spans="2:33" x14ac:dyDescent="0.2">
      <c r="B38" s="41"/>
      <c r="C38" s="44" t="s">
        <v>78</v>
      </c>
      <c r="D38" s="43" t="s">
        <v>77</v>
      </c>
      <c r="E38" s="49"/>
      <c r="F38" s="49"/>
      <c r="G38" s="49"/>
      <c r="H38" s="49"/>
      <c r="I38" s="49"/>
      <c r="J38" s="49"/>
      <c r="K38" s="42" t="s">
        <v>36</v>
      </c>
      <c r="L38" s="49"/>
      <c r="M38" s="49"/>
      <c r="N38" s="49"/>
      <c r="O38" s="49"/>
      <c r="P38" s="49"/>
      <c r="Q38" s="49"/>
      <c r="S38" s="38"/>
      <c r="U38" s="49"/>
      <c r="W38" s="38"/>
      <c r="Y38" s="49"/>
      <c r="AA38" s="38"/>
      <c r="AC38" s="41"/>
      <c r="AE38" s="48"/>
      <c r="AG38" s="52" t="str">
        <f>IF(O9="AF","D8","")</f>
        <v/>
      </c>
    </row>
    <row r="39" spans="2:33" ht="15" customHeight="1" x14ac:dyDescent="0.2">
      <c r="B39" s="50"/>
      <c r="C39" s="51"/>
      <c r="D39" s="50"/>
      <c r="S39" s="38"/>
      <c r="U39" s="49"/>
      <c r="W39" s="38"/>
      <c r="Y39" s="49"/>
      <c r="AA39" s="38"/>
      <c r="AC39" s="41"/>
      <c r="AE39" s="48"/>
    </row>
    <row r="40" spans="2:33" x14ac:dyDescent="0.2">
      <c r="C40" s="39" t="s">
        <v>76</v>
      </c>
      <c r="S40" s="38"/>
      <c r="U40" s="49"/>
      <c r="W40" s="38"/>
      <c r="Y40" s="49"/>
      <c r="AA40" s="38"/>
      <c r="AC40" s="41"/>
      <c r="AE40" s="40"/>
    </row>
    <row r="41" spans="2:33" x14ac:dyDescent="0.2">
      <c r="B41" s="37"/>
      <c r="C41" s="36" t="s">
        <v>46</v>
      </c>
      <c r="D41" s="34" t="s">
        <v>75</v>
      </c>
      <c r="E41" s="38"/>
      <c r="F41" s="38"/>
      <c r="G41" s="38"/>
      <c r="H41" s="38"/>
      <c r="I41" s="38"/>
      <c r="J41" s="38"/>
      <c r="K41" s="35" t="s">
        <v>36</v>
      </c>
      <c r="L41" s="38"/>
      <c r="M41" s="38"/>
      <c r="N41" s="38"/>
      <c r="O41" s="38"/>
      <c r="P41" s="38"/>
      <c r="Q41" s="38"/>
      <c r="R41" s="38"/>
      <c r="S41" s="38"/>
      <c r="U41" s="49"/>
      <c r="W41" s="38"/>
      <c r="Y41" s="49"/>
      <c r="AA41" s="38"/>
      <c r="AC41" s="41"/>
      <c r="AE41" s="40"/>
      <c r="AG41" s="31" t="str">
        <f>IF(K9="MC","XX","")</f>
        <v/>
      </c>
    </row>
    <row r="42" spans="2:33" x14ac:dyDescent="0.2">
      <c r="B42" s="37"/>
      <c r="C42" s="36" t="s">
        <v>74</v>
      </c>
      <c r="D42" s="34" t="s">
        <v>73</v>
      </c>
      <c r="E42" s="38"/>
      <c r="F42" s="38"/>
      <c r="G42" s="38"/>
      <c r="H42" s="38"/>
      <c r="I42" s="38"/>
      <c r="J42" s="38"/>
      <c r="K42" s="35" t="s">
        <v>36</v>
      </c>
      <c r="L42" s="38"/>
      <c r="M42" s="38"/>
      <c r="N42" s="38"/>
      <c r="O42" s="38"/>
      <c r="P42" s="38"/>
      <c r="Q42" s="38"/>
      <c r="R42" s="38"/>
      <c r="S42" s="38"/>
      <c r="U42" s="49"/>
      <c r="W42" s="38"/>
      <c r="Y42" s="49"/>
      <c r="AA42" s="38"/>
      <c r="AC42" s="41"/>
      <c r="AE42" s="40"/>
      <c r="AG42" s="31" t="str">
        <f>IF(K9="MC","LUB","")</f>
        <v/>
      </c>
    </row>
    <row r="43" spans="2:33" x14ac:dyDescent="0.2">
      <c r="B43" s="37"/>
      <c r="C43" s="36" t="s">
        <v>72</v>
      </c>
      <c r="D43" s="34" t="s">
        <v>71</v>
      </c>
      <c r="E43" s="38"/>
      <c r="F43" s="38"/>
      <c r="G43" s="38"/>
      <c r="H43" s="38"/>
      <c r="I43" s="38"/>
      <c r="J43" s="38"/>
      <c r="K43" s="35" t="s">
        <v>36</v>
      </c>
      <c r="L43" s="38"/>
      <c r="M43" s="38"/>
      <c r="N43" s="38"/>
      <c r="O43" s="38"/>
      <c r="P43" s="38"/>
      <c r="Q43" s="38"/>
      <c r="R43" s="38"/>
      <c r="S43" s="38"/>
      <c r="U43" s="49"/>
      <c r="W43" s="38"/>
      <c r="Y43" s="49"/>
      <c r="AA43" s="38"/>
      <c r="AC43" s="41"/>
      <c r="AE43" s="38"/>
      <c r="AG43" s="31" t="str">
        <f>IF(K9="MC","W76","")</f>
        <v/>
      </c>
    </row>
    <row r="44" spans="2:33" x14ac:dyDescent="0.2">
      <c r="B44" s="37"/>
      <c r="C44" s="36" t="s">
        <v>70</v>
      </c>
      <c r="D44" s="34" t="s">
        <v>69</v>
      </c>
      <c r="E44" s="38"/>
      <c r="F44" s="38"/>
      <c r="G44" s="38"/>
      <c r="H44" s="38"/>
      <c r="I44" s="38"/>
      <c r="J44" s="38"/>
      <c r="K44" s="35" t="s">
        <v>36</v>
      </c>
      <c r="L44" s="38"/>
      <c r="M44" s="38"/>
      <c r="N44" s="38"/>
      <c r="O44" s="38"/>
      <c r="P44" s="38"/>
      <c r="Q44" s="38"/>
      <c r="R44" s="38"/>
      <c r="S44" s="38"/>
      <c r="U44" s="49"/>
      <c r="W44" s="38"/>
      <c r="Y44" s="49"/>
      <c r="AA44" s="38"/>
      <c r="AC44" s="41"/>
      <c r="AE44" s="38"/>
      <c r="AG44" s="31" t="str">
        <f>IF(K9="MC","E76","")</f>
        <v/>
      </c>
    </row>
    <row r="45" spans="2:33" x14ac:dyDescent="0.2">
      <c r="B45" s="37"/>
      <c r="C45" s="36" t="s">
        <v>68</v>
      </c>
      <c r="D45" s="34" t="s">
        <v>67</v>
      </c>
      <c r="E45" s="38"/>
      <c r="F45" s="38"/>
      <c r="G45" s="38"/>
      <c r="H45" s="38"/>
      <c r="I45" s="38"/>
      <c r="J45" s="38"/>
      <c r="K45" s="35" t="s">
        <v>36</v>
      </c>
      <c r="L45" s="38"/>
      <c r="M45" s="38"/>
      <c r="N45" s="38"/>
      <c r="O45" s="38"/>
      <c r="P45" s="38"/>
      <c r="Q45" s="38"/>
      <c r="R45" s="38"/>
      <c r="S45" s="38"/>
      <c r="U45" s="49"/>
      <c r="W45" s="38"/>
      <c r="Y45" s="49"/>
      <c r="AA45" s="38"/>
      <c r="AC45" s="41"/>
      <c r="AE45" s="48"/>
      <c r="AG45" s="31" t="str">
        <f>IF(K9="MC","W10","")</f>
        <v/>
      </c>
    </row>
    <row r="46" spans="2:33" x14ac:dyDescent="0.2">
      <c r="B46" s="37"/>
      <c r="C46" s="36" t="s">
        <v>66</v>
      </c>
      <c r="D46" s="34" t="s">
        <v>65</v>
      </c>
      <c r="E46" s="38"/>
      <c r="F46" s="38"/>
      <c r="G46" s="38"/>
      <c r="H46" s="38"/>
      <c r="I46" s="38"/>
      <c r="J46" s="38"/>
      <c r="K46" s="35" t="s">
        <v>36</v>
      </c>
      <c r="L46" s="38"/>
      <c r="M46" s="38"/>
      <c r="N46" s="38"/>
      <c r="O46" s="38"/>
      <c r="P46" s="38"/>
      <c r="Q46" s="38"/>
      <c r="R46" s="38"/>
      <c r="S46" s="38"/>
      <c r="U46" s="49"/>
      <c r="W46" s="38"/>
      <c r="Y46" s="49"/>
      <c r="AA46" s="38"/>
      <c r="AC46" s="41"/>
      <c r="AE46" s="48"/>
      <c r="AG46" s="31" t="str">
        <f>IF(K9="MC","E19","")</f>
        <v/>
      </c>
    </row>
    <row r="47" spans="2:33" ht="15" customHeight="1" x14ac:dyDescent="0.2">
      <c r="B47" s="50"/>
      <c r="C47" s="51"/>
      <c r="D47" s="50"/>
      <c r="U47" s="49"/>
      <c r="W47" s="38"/>
      <c r="Y47" s="49"/>
      <c r="AA47" s="38"/>
      <c r="AC47" s="41"/>
      <c r="AE47" s="40"/>
    </row>
    <row r="48" spans="2:33" x14ac:dyDescent="0.2">
      <c r="C48" s="39" t="s">
        <v>64</v>
      </c>
      <c r="U48" s="49"/>
      <c r="W48" s="38"/>
      <c r="Y48" s="49"/>
      <c r="AA48" s="38"/>
      <c r="AC48" s="41"/>
      <c r="AE48" s="40"/>
    </row>
    <row r="49" spans="2:33" x14ac:dyDescent="0.2">
      <c r="B49" s="41"/>
      <c r="C49" s="44" t="s">
        <v>63</v>
      </c>
      <c r="D49" s="43" t="s">
        <v>62</v>
      </c>
      <c r="E49" s="49"/>
      <c r="F49" s="49"/>
      <c r="G49" s="49"/>
      <c r="H49" s="49"/>
      <c r="I49" s="49"/>
      <c r="J49" s="49"/>
      <c r="K49" s="42" t="s">
        <v>36</v>
      </c>
      <c r="L49" s="49"/>
      <c r="M49" s="49"/>
      <c r="N49" s="49"/>
      <c r="O49" s="49"/>
      <c r="P49" s="49"/>
      <c r="Q49" s="49"/>
      <c r="R49" s="41"/>
      <c r="S49" s="44"/>
      <c r="T49" s="44"/>
      <c r="U49" s="49"/>
      <c r="W49" s="38"/>
      <c r="Y49" s="49"/>
      <c r="AA49" s="38"/>
      <c r="AC49" s="41"/>
      <c r="AE49" s="38"/>
      <c r="AG49" s="31" t="str">
        <f>IF(K9="MC","B","")</f>
        <v/>
      </c>
    </row>
    <row r="50" spans="2:33" x14ac:dyDescent="0.2">
      <c r="B50" s="41"/>
      <c r="C50" s="44" t="s">
        <v>61</v>
      </c>
      <c r="D50" s="43" t="s">
        <v>60</v>
      </c>
      <c r="E50" s="49"/>
      <c r="F50" s="49"/>
      <c r="G50" s="49"/>
      <c r="H50" s="49"/>
      <c r="I50" s="49"/>
      <c r="J50" s="49"/>
      <c r="K50" s="42" t="s">
        <v>36</v>
      </c>
      <c r="L50" s="49"/>
      <c r="M50" s="49"/>
      <c r="N50" s="49"/>
      <c r="O50" s="49"/>
      <c r="P50" s="49"/>
      <c r="Q50" s="49"/>
      <c r="R50" s="41"/>
      <c r="S50" s="44"/>
      <c r="T50" s="44"/>
      <c r="U50" s="49"/>
      <c r="W50" s="38"/>
      <c r="Y50" s="49"/>
      <c r="AA50" s="38"/>
      <c r="AC50" s="41"/>
      <c r="AE50" s="38"/>
      <c r="AG50" s="31" t="str">
        <f>IF(K9="MC","C","")</f>
        <v/>
      </c>
    </row>
    <row r="51" spans="2:33" x14ac:dyDescent="0.2">
      <c r="B51" s="41"/>
      <c r="C51" s="44" t="s">
        <v>59</v>
      </c>
      <c r="D51" s="43" t="s">
        <v>58</v>
      </c>
      <c r="E51" s="49"/>
      <c r="F51" s="49"/>
      <c r="G51" s="49"/>
      <c r="H51" s="49"/>
      <c r="I51" s="49"/>
      <c r="J51" s="49"/>
      <c r="K51" s="42" t="s">
        <v>36</v>
      </c>
      <c r="L51" s="49"/>
      <c r="M51" s="49"/>
      <c r="N51" s="49"/>
      <c r="O51" s="49"/>
      <c r="P51" s="49"/>
      <c r="Q51" s="49"/>
      <c r="R51" s="41"/>
      <c r="S51" s="44"/>
      <c r="T51" s="44"/>
      <c r="U51" s="49"/>
      <c r="W51" s="38"/>
      <c r="Y51" s="49"/>
      <c r="AA51" s="38"/>
      <c r="AC51" s="41"/>
      <c r="AE51" s="48"/>
      <c r="AG51" s="31" t="str">
        <f>IF(K9="MC","D","")</f>
        <v/>
      </c>
    </row>
    <row r="52" spans="2:33" ht="15" customHeight="1" x14ac:dyDescent="0.2">
      <c r="B52" s="50"/>
      <c r="C52" s="51"/>
      <c r="D52" s="50"/>
      <c r="W52" s="38"/>
      <c r="Y52" s="49"/>
      <c r="AA52" s="38"/>
      <c r="AC52" s="41"/>
      <c r="AE52" s="48"/>
    </row>
    <row r="53" spans="2:33" x14ac:dyDescent="0.2">
      <c r="C53" s="39" t="s">
        <v>57</v>
      </c>
      <c r="W53" s="38"/>
      <c r="Y53" s="49"/>
      <c r="AA53" s="38"/>
      <c r="AC53" s="41"/>
      <c r="AE53" s="40"/>
    </row>
    <row r="54" spans="2:33" x14ac:dyDescent="0.2">
      <c r="B54" s="37"/>
      <c r="C54" s="36" t="s">
        <v>56</v>
      </c>
      <c r="D54" s="34" t="s">
        <v>55</v>
      </c>
      <c r="E54" s="38"/>
      <c r="F54" s="38"/>
      <c r="G54" s="38"/>
      <c r="H54" s="38"/>
      <c r="I54" s="38"/>
      <c r="J54" s="38"/>
      <c r="K54" s="35" t="s">
        <v>36</v>
      </c>
      <c r="L54" s="38"/>
      <c r="M54" s="38"/>
      <c r="N54" s="38"/>
      <c r="O54" s="38"/>
      <c r="P54" s="38"/>
      <c r="Q54" s="38"/>
      <c r="R54" s="38"/>
      <c r="S54" s="38"/>
      <c r="T54" s="37"/>
      <c r="U54" s="36"/>
      <c r="V54" s="34"/>
      <c r="W54" s="38"/>
      <c r="Y54" s="49"/>
      <c r="AA54" s="38"/>
      <c r="AC54" s="41"/>
      <c r="AE54" s="40"/>
      <c r="AG54" s="31" t="str">
        <f>IF(K9="MC","N5","")</f>
        <v/>
      </c>
    </row>
    <row r="55" spans="2:33" x14ac:dyDescent="0.2">
      <c r="B55" s="37"/>
      <c r="C55" s="36" t="s">
        <v>54</v>
      </c>
      <c r="D55" s="34" t="s">
        <v>53</v>
      </c>
      <c r="E55" s="38"/>
      <c r="F55" s="38"/>
      <c r="G55" s="38"/>
      <c r="H55" s="38"/>
      <c r="I55" s="38"/>
      <c r="J55" s="38"/>
      <c r="K55" s="35" t="s">
        <v>36</v>
      </c>
      <c r="L55" s="38"/>
      <c r="M55" s="38"/>
      <c r="N55" s="38"/>
      <c r="O55" s="38"/>
      <c r="P55" s="38"/>
      <c r="Q55" s="38"/>
      <c r="R55" s="38"/>
      <c r="S55" s="38"/>
      <c r="T55" s="37"/>
      <c r="U55" s="36"/>
      <c r="V55" s="34"/>
      <c r="W55" s="38"/>
      <c r="Y55" s="49"/>
      <c r="AA55" s="38"/>
      <c r="AC55" s="41"/>
      <c r="AE55" s="38"/>
      <c r="AG55" s="31" t="str">
        <f>IF(K9="MC","EB","")</f>
        <v/>
      </c>
    </row>
    <row r="56" spans="2:33" x14ac:dyDescent="0.2">
      <c r="B56" s="37"/>
      <c r="C56" s="36" t="s">
        <v>52</v>
      </c>
      <c r="D56" s="34" t="s">
        <v>51</v>
      </c>
      <c r="E56" s="38"/>
      <c r="F56" s="38"/>
      <c r="G56" s="38"/>
      <c r="H56" s="38"/>
      <c r="I56" s="38"/>
      <c r="J56" s="38"/>
      <c r="K56" s="35" t="s">
        <v>36</v>
      </c>
      <c r="L56" s="38"/>
      <c r="M56" s="38"/>
      <c r="N56" s="38"/>
      <c r="O56" s="38"/>
      <c r="P56" s="38"/>
      <c r="Q56" s="38"/>
      <c r="R56" s="38"/>
      <c r="S56" s="38"/>
      <c r="T56" s="37"/>
      <c r="U56" s="36"/>
      <c r="V56" s="34"/>
      <c r="W56" s="38"/>
      <c r="Y56" s="49"/>
      <c r="AA56" s="38"/>
      <c r="AC56" s="41"/>
      <c r="AE56" s="38"/>
      <c r="AG56" s="31" t="str">
        <f>IF(K9="MC","EK","")</f>
        <v/>
      </c>
    </row>
    <row r="57" spans="2:33" x14ac:dyDescent="0.2">
      <c r="B57" s="37"/>
      <c r="C57" s="36" t="s">
        <v>50</v>
      </c>
      <c r="D57" s="34" t="s">
        <v>49</v>
      </c>
      <c r="E57" s="38"/>
      <c r="F57" s="38"/>
      <c r="G57" s="38"/>
      <c r="H57" s="38"/>
      <c r="I57" s="38"/>
      <c r="J57" s="38"/>
      <c r="K57" s="35" t="s">
        <v>36</v>
      </c>
      <c r="L57" s="38"/>
      <c r="M57" s="38"/>
      <c r="N57" s="38"/>
      <c r="O57" s="38"/>
      <c r="P57" s="38"/>
      <c r="Q57" s="38"/>
      <c r="R57" s="38"/>
      <c r="S57" s="38"/>
      <c r="T57" s="37"/>
      <c r="U57" s="36"/>
      <c r="V57" s="34"/>
      <c r="W57" s="38"/>
      <c r="Y57" s="49"/>
      <c r="AA57" s="38"/>
      <c r="AC57" s="41"/>
      <c r="AE57" s="48"/>
      <c r="AG57" s="31" t="str">
        <f>IF(K9="MC","EL","")</f>
        <v/>
      </c>
    </row>
    <row r="58" spans="2:33" x14ac:dyDescent="0.2">
      <c r="B58" s="37"/>
      <c r="C58" s="36" t="s">
        <v>48</v>
      </c>
      <c r="D58" s="34" t="s">
        <v>47</v>
      </c>
      <c r="E58" s="38"/>
      <c r="F58" s="38"/>
      <c r="G58" s="38"/>
      <c r="H58" s="38"/>
      <c r="I58" s="38"/>
      <c r="J58" s="38"/>
      <c r="K58" s="35" t="s">
        <v>36</v>
      </c>
      <c r="L58" s="38"/>
      <c r="M58" s="38"/>
      <c r="N58" s="38"/>
      <c r="O58" s="38"/>
      <c r="P58" s="38"/>
      <c r="Q58" s="38"/>
      <c r="R58" s="38"/>
      <c r="S58" s="38"/>
      <c r="T58" s="37"/>
      <c r="U58" s="36"/>
      <c r="V58" s="34"/>
      <c r="W58" s="38"/>
      <c r="Y58" s="49"/>
      <c r="AA58" s="38"/>
      <c r="AC58" s="41"/>
      <c r="AE58" s="48"/>
      <c r="AG58" s="31" t="str">
        <f>IF(K9="MC","EM","")</f>
        <v/>
      </c>
    </row>
    <row r="59" spans="2:33" x14ac:dyDescent="0.2">
      <c r="B59" s="37"/>
      <c r="C59" s="36" t="s">
        <v>46</v>
      </c>
      <c r="D59" s="34" t="s">
        <v>45</v>
      </c>
      <c r="E59" s="38"/>
      <c r="F59" s="38"/>
      <c r="G59" s="38"/>
      <c r="H59" s="38"/>
      <c r="I59" s="38"/>
      <c r="J59" s="38"/>
      <c r="K59" s="35" t="s">
        <v>36</v>
      </c>
      <c r="L59" s="38"/>
      <c r="M59" s="38"/>
      <c r="N59" s="38"/>
      <c r="O59" s="38"/>
      <c r="P59" s="38"/>
      <c r="Q59" s="38"/>
      <c r="R59" s="38"/>
      <c r="S59" s="38"/>
      <c r="T59" s="37"/>
      <c r="U59" s="36"/>
      <c r="V59" s="34"/>
      <c r="W59" s="38"/>
      <c r="Y59" s="49"/>
      <c r="AA59" s="38"/>
      <c r="AC59" s="41"/>
      <c r="AE59" s="40"/>
      <c r="AG59" s="31" t="str">
        <f>IF(K9="MC","XX","")</f>
        <v/>
      </c>
    </row>
    <row r="60" spans="2:33" ht="15" customHeight="1" x14ac:dyDescent="0.2">
      <c r="B60" s="50"/>
      <c r="C60" s="51"/>
      <c r="D60" s="50"/>
      <c r="Y60" s="49"/>
      <c r="AA60" s="38"/>
      <c r="AC60" s="41"/>
      <c r="AE60" s="40"/>
    </row>
    <row r="61" spans="2:33" x14ac:dyDescent="0.2">
      <c r="C61" s="39" t="s">
        <v>44</v>
      </c>
      <c r="Y61" s="49"/>
      <c r="AA61" s="38"/>
      <c r="AC61" s="41"/>
      <c r="AE61" s="38"/>
    </row>
    <row r="62" spans="2:33" x14ac:dyDescent="0.2">
      <c r="B62" s="41"/>
      <c r="C62" s="44" t="s">
        <v>43</v>
      </c>
      <c r="D62" s="43" t="s">
        <v>42</v>
      </c>
      <c r="E62" s="49"/>
      <c r="F62" s="49"/>
      <c r="G62" s="49"/>
      <c r="H62" s="49"/>
      <c r="I62" s="49"/>
      <c r="J62" s="49"/>
      <c r="K62" s="42" t="s">
        <v>36</v>
      </c>
      <c r="L62" s="49"/>
      <c r="M62" s="49"/>
      <c r="N62" s="49"/>
      <c r="O62" s="49"/>
      <c r="P62" s="49"/>
      <c r="Q62" s="49"/>
      <c r="R62" s="41"/>
      <c r="S62" s="44"/>
      <c r="T62" s="44"/>
      <c r="U62" s="49"/>
      <c r="V62" s="41"/>
      <c r="W62" s="44"/>
      <c r="X62" s="43"/>
      <c r="Y62" s="49"/>
      <c r="AA62" s="38"/>
      <c r="AC62" s="41"/>
      <c r="AE62" s="38"/>
      <c r="AG62" s="31" t="str">
        <f>IF(K9="MC","W","")</f>
        <v/>
      </c>
    </row>
    <row r="63" spans="2:33" x14ac:dyDescent="0.2">
      <c r="B63" s="41"/>
      <c r="C63" s="44" t="s">
        <v>21</v>
      </c>
      <c r="D63" s="43" t="s">
        <v>41</v>
      </c>
      <c r="E63" s="49"/>
      <c r="F63" s="49"/>
      <c r="G63" s="49"/>
      <c r="H63" s="49"/>
      <c r="I63" s="49"/>
      <c r="J63" s="49"/>
      <c r="K63" s="42" t="s">
        <v>36</v>
      </c>
      <c r="L63" s="49"/>
      <c r="M63" s="49"/>
      <c r="N63" s="49"/>
      <c r="O63" s="49"/>
      <c r="P63" s="49"/>
      <c r="Q63" s="49"/>
      <c r="R63" s="41"/>
      <c r="S63" s="44"/>
      <c r="T63" s="44"/>
      <c r="U63" s="49"/>
      <c r="V63" s="41"/>
      <c r="W63" s="44"/>
      <c r="X63" s="43"/>
      <c r="Y63" s="49"/>
      <c r="AA63" s="38"/>
      <c r="AC63" s="41"/>
      <c r="AE63" s="48"/>
      <c r="AG63" s="31" t="str">
        <f>IF(K9="MC","X","")</f>
        <v/>
      </c>
    </row>
    <row r="64" spans="2:33" ht="15" customHeight="1" x14ac:dyDescent="0.2">
      <c r="AA64" s="38"/>
      <c r="AC64" s="41"/>
      <c r="AE64" s="48"/>
    </row>
    <row r="65" spans="2:33" x14ac:dyDescent="0.2">
      <c r="C65" s="39" t="s">
        <v>40</v>
      </c>
      <c r="AA65" s="38"/>
      <c r="AC65" s="41"/>
      <c r="AE65" s="40"/>
    </row>
    <row r="66" spans="2:33" x14ac:dyDescent="0.2">
      <c r="B66" s="37"/>
      <c r="C66" s="36" t="s">
        <v>39</v>
      </c>
      <c r="D66" s="34" t="s">
        <v>38</v>
      </c>
      <c r="E66" s="34"/>
      <c r="F66" s="34"/>
      <c r="G66" s="34"/>
      <c r="H66" s="34"/>
      <c r="I66" s="34"/>
      <c r="J66" s="34"/>
      <c r="K66" s="35" t="s">
        <v>36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C66" s="41"/>
      <c r="AE66" s="40"/>
      <c r="AG66" s="31" t="str">
        <f>IF(K9="MC","S","")</f>
        <v/>
      </c>
    </row>
    <row r="67" spans="2:33" x14ac:dyDescent="0.2">
      <c r="B67" s="37"/>
      <c r="C67" s="36" t="s">
        <v>21</v>
      </c>
      <c r="D67" s="34" t="s">
        <v>37</v>
      </c>
      <c r="E67" s="34"/>
      <c r="F67" s="34"/>
      <c r="G67" s="34"/>
      <c r="H67" s="34"/>
      <c r="I67" s="34"/>
      <c r="J67" s="34"/>
      <c r="K67" s="35" t="s">
        <v>36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C67" s="41"/>
      <c r="AE67" s="38"/>
      <c r="AG67" s="31" t="str">
        <f>IF(K9="MC","X","")</f>
        <v/>
      </c>
    </row>
    <row r="68" spans="2:33" x14ac:dyDescent="0.2">
      <c r="AA68" s="31"/>
      <c r="AC68" s="41"/>
      <c r="AE68" s="38"/>
    </row>
    <row r="69" spans="2:33" x14ac:dyDescent="0.2">
      <c r="C69" s="39" t="s">
        <v>35</v>
      </c>
      <c r="AC69" s="41"/>
      <c r="AE69" s="48"/>
    </row>
    <row r="70" spans="2:33" ht="18" customHeight="1" x14ac:dyDescent="0.2">
      <c r="B70" s="41"/>
      <c r="C70" s="47" t="s">
        <v>34</v>
      </c>
      <c r="D70" s="46" t="s">
        <v>33</v>
      </c>
      <c r="E70" s="46"/>
      <c r="F70" s="46"/>
      <c r="G70" s="46"/>
      <c r="H70" s="46"/>
      <c r="I70" s="46"/>
      <c r="J70" s="46"/>
      <c r="K70" s="42" t="s">
        <v>28</v>
      </c>
      <c r="L70" s="46"/>
      <c r="M70" s="46"/>
      <c r="N70" s="46"/>
      <c r="O70" s="46"/>
      <c r="P70" s="46"/>
      <c r="Q70" s="46"/>
      <c r="R70" s="46"/>
      <c r="S70" s="46"/>
      <c r="T70" s="41"/>
      <c r="U70" s="42"/>
      <c r="V70" s="41"/>
      <c r="W70" s="41"/>
      <c r="X70" s="41"/>
      <c r="Y70" s="41"/>
      <c r="Z70" s="41"/>
      <c r="AA70" s="41"/>
      <c r="AB70" s="41"/>
      <c r="AC70" s="41"/>
      <c r="AE70" s="48"/>
      <c r="AG70" s="31" t="str">
        <f>IF(K9="MV","V","")</f>
        <v/>
      </c>
    </row>
    <row r="71" spans="2:33" ht="18" customHeight="1" x14ac:dyDescent="0.2">
      <c r="B71" s="41"/>
      <c r="C71" s="47" t="s">
        <v>32</v>
      </c>
      <c r="D71" s="46" t="s">
        <v>31</v>
      </c>
      <c r="E71" s="46"/>
      <c r="F71" s="46"/>
      <c r="G71" s="46"/>
      <c r="H71" s="46"/>
      <c r="I71" s="46"/>
      <c r="J71" s="46"/>
      <c r="K71" s="42" t="s">
        <v>28</v>
      </c>
      <c r="L71" s="46"/>
      <c r="M71" s="46"/>
      <c r="N71" s="46"/>
      <c r="O71" s="46"/>
      <c r="P71" s="46"/>
      <c r="Q71" s="46"/>
      <c r="R71" s="46"/>
      <c r="S71" s="46"/>
      <c r="T71" s="41"/>
      <c r="U71" s="42"/>
      <c r="V71" s="41"/>
      <c r="W71" s="41"/>
      <c r="X71" s="41"/>
      <c r="Y71" s="41"/>
      <c r="Z71" s="41"/>
      <c r="AA71" s="41"/>
      <c r="AB71" s="41"/>
      <c r="AC71" s="41"/>
      <c r="AE71" s="45"/>
      <c r="AG71" s="31" t="str">
        <f>IF(K9="MV","H","")</f>
        <v/>
      </c>
    </row>
    <row r="72" spans="2:33" ht="18" customHeight="1" x14ac:dyDescent="0.2">
      <c r="B72" s="41"/>
      <c r="C72" s="47" t="s">
        <v>30</v>
      </c>
      <c r="D72" s="46" t="s">
        <v>29</v>
      </c>
      <c r="E72" s="46"/>
      <c r="F72" s="46"/>
      <c r="G72" s="46"/>
      <c r="H72" s="46"/>
      <c r="I72" s="46"/>
      <c r="J72" s="46"/>
      <c r="K72" s="42" t="s">
        <v>28</v>
      </c>
      <c r="L72" s="46"/>
      <c r="M72" s="46"/>
      <c r="N72" s="46"/>
      <c r="O72" s="46"/>
      <c r="P72" s="46"/>
      <c r="Q72" s="46"/>
      <c r="R72" s="46"/>
      <c r="S72" s="46"/>
      <c r="T72" s="41"/>
      <c r="U72" s="42"/>
      <c r="V72" s="41"/>
      <c r="W72" s="41"/>
      <c r="X72" s="41"/>
      <c r="Y72" s="41"/>
      <c r="Z72" s="41"/>
      <c r="AA72" s="41"/>
      <c r="AB72" s="41"/>
      <c r="AC72" s="41"/>
      <c r="AE72" s="45"/>
      <c r="AG72" s="31" t="str">
        <f>IF(K9="MV","P","")</f>
        <v/>
      </c>
    </row>
    <row r="73" spans="2:33" x14ac:dyDescent="0.2">
      <c r="B73" s="41"/>
      <c r="C73" s="44" t="s">
        <v>21</v>
      </c>
      <c r="D73" s="43" t="s">
        <v>27</v>
      </c>
      <c r="E73" s="41"/>
      <c r="F73" s="44"/>
      <c r="G73" s="43"/>
      <c r="H73" s="41"/>
      <c r="I73" s="44"/>
      <c r="J73" s="43"/>
      <c r="K73" s="41"/>
      <c r="L73" s="44"/>
      <c r="M73" s="43"/>
      <c r="N73" s="41"/>
      <c r="O73" s="44"/>
      <c r="P73" s="43"/>
      <c r="Q73" s="41"/>
      <c r="R73" s="41"/>
      <c r="S73" s="41"/>
      <c r="T73" s="41"/>
      <c r="U73" s="42"/>
      <c r="V73" s="41"/>
      <c r="W73" s="41"/>
      <c r="X73" s="41"/>
      <c r="Y73" s="41"/>
      <c r="Z73" s="41"/>
      <c r="AA73" s="41"/>
      <c r="AB73" s="41"/>
      <c r="AC73" s="41"/>
      <c r="AE73" s="40"/>
      <c r="AG73" s="31" t="s">
        <v>21</v>
      </c>
    </row>
    <row r="74" spans="2:33" x14ac:dyDescent="0.2">
      <c r="AC74" s="31"/>
      <c r="AE74" s="40"/>
    </row>
    <row r="75" spans="2:33" x14ac:dyDescent="0.2">
      <c r="C75" s="39" t="s">
        <v>26</v>
      </c>
      <c r="AC75" s="31"/>
      <c r="AE75" s="38"/>
    </row>
    <row r="76" spans="2:33" x14ac:dyDescent="0.2">
      <c r="B76" s="37"/>
      <c r="C76" s="36" t="s">
        <v>25</v>
      </c>
      <c r="D76" s="34" t="s">
        <v>24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5" t="s">
        <v>19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2:33" x14ac:dyDescent="0.2">
      <c r="B77" s="37"/>
      <c r="C77" s="36" t="s">
        <v>23</v>
      </c>
      <c r="D77" s="34" t="s">
        <v>22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 t="s">
        <v>19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2:33" x14ac:dyDescent="0.2">
      <c r="B78" s="37"/>
      <c r="C78" s="36" t="s">
        <v>21</v>
      </c>
      <c r="D78" s="34" t="s">
        <v>20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5" t="s">
        <v>19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2:33" x14ac:dyDescent="0.2">
      <c r="AC79" s="31"/>
      <c r="AE79" s="31"/>
    </row>
    <row r="80" spans="2:33" x14ac:dyDescent="0.2">
      <c r="AC80" s="31"/>
      <c r="AE80" s="31"/>
    </row>
    <row r="81" spans="2:31" x14ac:dyDescent="0.2">
      <c r="AC81" s="31"/>
      <c r="AE81" s="31"/>
    </row>
    <row r="82" spans="2:31" x14ac:dyDescent="0.2">
      <c r="AC82" s="31"/>
      <c r="AE82" s="31"/>
    </row>
    <row r="83" spans="2:31" x14ac:dyDescent="0.2">
      <c r="AC83" s="31"/>
      <c r="AE83" s="31"/>
    </row>
    <row r="84" spans="2:31" x14ac:dyDescent="0.2">
      <c r="AC84" s="31"/>
      <c r="AE84" s="31"/>
    </row>
    <row r="85" spans="2:31" x14ac:dyDescent="0.2">
      <c r="AC85" s="31"/>
      <c r="AE85" s="31"/>
    </row>
    <row r="86" spans="2:31" x14ac:dyDescent="0.2">
      <c r="B86" s="32"/>
      <c r="C86" s="32"/>
      <c r="AC86" s="31"/>
      <c r="AE86" s="31"/>
    </row>
    <row r="87" spans="2:31" x14ac:dyDescent="0.2">
      <c r="B87" s="33"/>
      <c r="C87" s="32"/>
      <c r="AC87" s="31"/>
      <c r="AE87" s="31"/>
    </row>
    <row r="88" spans="2:31" x14ac:dyDescent="0.2">
      <c r="AC88" s="31"/>
      <c r="AE88" s="31"/>
    </row>
    <row r="89" spans="2:31" x14ac:dyDescent="0.2">
      <c r="AC89" s="31"/>
      <c r="AE89" s="31"/>
    </row>
    <row r="90" spans="2:31" ht="18" x14ac:dyDescent="0.25">
      <c r="B90" s="30" t="s">
        <v>18</v>
      </c>
      <c r="E90" s="28"/>
    </row>
    <row r="91" spans="2:31" ht="24" customHeight="1" thickBot="1" x14ac:dyDescent="0.25">
      <c r="B91" s="29" t="s">
        <v>17</v>
      </c>
      <c r="D91" s="29" t="str">
        <f>E9&amp;I9&amp;K9&amp;M9&amp;O9&amp;Q9&amp;S9&amp;U9&amp;W9&amp;Y9&amp;AA9&amp;AC9&amp;AE9</f>
        <v/>
      </c>
      <c r="F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7"/>
    </row>
    <row r="92" spans="2:31" ht="12.75" customHeight="1" thickBot="1" x14ac:dyDescent="0.25">
      <c r="B92" s="26" t="s">
        <v>16</v>
      </c>
      <c r="C92" s="25" t="s">
        <v>15</v>
      </c>
      <c r="D92" s="24" t="s">
        <v>14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2"/>
    </row>
    <row r="93" spans="2:31" ht="21" customHeight="1" x14ac:dyDescent="0.2">
      <c r="B93" s="15" t="s">
        <v>13</v>
      </c>
      <c r="C93" s="21">
        <f>E9</f>
        <v>0</v>
      </c>
      <c r="D93" s="20" t="e">
        <f>VLOOKUP(C93,C15:E18,2,FALSE)</f>
        <v>#N/A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8"/>
      <c r="AA93" s="17"/>
    </row>
    <row r="94" spans="2:31" ht="20.100000000000001" customHeight="1" x14ac:dyDescent="0.2">
      <c r="B94" s="15" t="s">
        <v>12</v>
      </c>
      <c r="C94" s="14">
        <f>I9</f>
        <v>0</v>
      </c>
      <c r="D94" s="12" t="e">
        <f>VLOOKUP(I9,C21:D22,2,FALSE)</f>
        <v>#N/A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1"/>
      <c r="AA94" s="10"/>
    </row>
    <row r="95" spans="2:31" ht="20.100000000000001" customHeight="1" x14ac:dyDescent="0.2">
      <c r="B95" s="15" t="s">
        <v>11</v>
      </c>
      <c r="C95" s="14">
        <f>K9</f>
        <v>0</v>
      </c>
      <c r="D95" s="12" t="e">
        <f>VLOOKUP(K9,C25:D26,2,FALSE)</f>
        <v>#N/A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1"/>
      <c r="AA95" s="10"/>
    </row>
    <row r="96" spans="2:31" ht="20.100000000000001" customHeight="1" x14ac:dyDescent="0.2">
      <c r="B96" s="15" t="s">
        <v>10</v>
      </c>
      <c r="C96" s="14">
        <f>M9</f>
        <v>0</v>
      </c>
      <c r="D96" s="12" t="e">
        <f>VLOOKUP(M9,C29:D29,2,FALSE)</f>
        <v>#N/A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1"/>
      <c r="AA96" s="10"/>
    </row>
    <row r="97" spans="2:27" ht="20.100000000000001" customHeight="1" x14ac:dyDescent="0.2">
      <c r="B97" s="15" t="s">
        <v>9</v>
      </c>
      <c r="C97" s="14">
        <f>O9</f>
        <v>0</v>
      </c>
      <c r="D97" s="12" t="e">
        <f>VLOOKUP(O9,C32:I34,2,FALSE)</f>
        <v>#N/A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1"/>
      <c r="AA97" s="10"/>
    </row>
    <row r="98" spans="2:27" ht="20.100000000000001" customHeight="1" x14ac:dyDescent="0.2">
      <c r="B98" s="15" t="s">
        <v>8</v>
      </c>
      <c r="C98" s="14">
        <f>Q9</f>
        <v>0</v>
      </c>
      <c r="D98" s="12" t="e">
        <f>VLOOKUP(Q9,C37:D38,2,FALSE)</f>
        <v>#N/A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1"/>
      <c r="AA98" s="10"/>
    </row>
    <row r="99" spans="2:27" ht="20.100000000000001" customHeight="1" x14ac:dyDescent="0.2">
      <c r="B99" s="15" t="s">
        <v>7</v>
      </c>
      <c r="C99" s="14">
        <f>S9</f>
        <v>0</v>
      </c>
      <c r="D99" s="12" t="e">
        <f>VLOOKUP(S9,C41:D46,2,FALSE)</f>
        <v>#N/A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1"/>
      <c r="AA99" s="10"/>
    </row>
    <row r="100" spans="2:27" ht="20.100000000000001" customHeight="1" x14ac:dyDescent="0.2">
      <c r="B100" s="15" t="s">
        <v>6</v>
      </c>
      <c r="C100" s="14">
        <f>U9</f>
        <v>0</v>
      </c>
      <c r="D100" s="12" t="e">
        <f>VLOOKUP(U9,C49:D51,2,FALSE)</f>
        <v>#N/A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1"/>
      <c r="AA100" s="10"/>
    </row>
    <row r="101" spans="2:27" ht="20.100000000000001" customHeight="1" x14ac:dyDescent="0.2">
      <c r="B101" s="15" t="s">
        <v>5</v>
      </c>
      <c r="C101" s="14">
        <f>W9</f>
        <v>0</v>
      </c>
      <c r="D101" s="12" t="e">
        <f>VLOOKUP(W9,C54:D59,2,FALSE)</f>
        <v>#N/A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1"/>
      <c r="AA101" s="10"/>
    </row>
    <row r="102" spans="2:27" ht="20.100000000000001" customHeight="1" x14ac:dyDescent="0.2">
      <c r="B102" s="15" t="s">
        <v>4</v>
      </c>
      <c r="C102" s="14">
        <f>Y9</f>
        <v>0</v>
      </c>
      <c r="D102" s="12" t="e">
        <f>VLOOKUP(Y9,C62:D63,2,FALSE)</f>
        <v>#N/A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1"/>
      <c r="AA102" s="10"/>
    </row>
    <row r="103" spans="2:27" ht="20.100000000000001" customHeight="1" x14ac:dyDescent="0.2">
      <c r="B103" s="15" t="s">
        <v>3</v>
      </c>
      <c r="C103" s="14">
        <f>AA9</f>
        <v>0</v>
      </c>
      <c r="D103" s="12" t="e">
        <f>VLOOKUP(AA9,C66:D67,2,FALSE)</f>
        <v>#N/A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1"/>
      <c r="AA103" s="10"/>
    </row>
    <row r="104" spans="2:27" ht="20.100000000000001" customHeight="1" x14ac:dyDescent="0.2">
      <c r="B104" s="15" t="s">
        <v>2</v>
      </c>
      <c r="C104" s="14">
        <f>AC9</f>
        <v>0</v>
      </c>
      <c r="D104" s="12" t="e">
        <f>VLOOKUP(AC9,C70:S73,2,FALSE)</f>
        <v>#N/A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1"/>
      <c r="AA104" s="10"/>
    </row>
    <row r="105" spans="2:27" ht="20.100000000000001" customHeight="1" x14ac:dyDescent="0.2">
      <c r="B105" s="15" t="s">
        <v>1</v>
      </c>
      <c r="C105" s="14">
        <f>AE9</f>
        <v>0</v>
      </c>
      <c r="D105" s="12" t="e">
        <f>VLOOKUP(AE9,C76:D78,2,FALSE)</f>
        <v>#N/A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2"/>
      <c r="Z105" s="11"/>
      <c r="AA105" s="10"/>
    </row>
    <row r="106" spans="2:27" ht="20.100000000000001" customHeight="1" x14ac:dyDescent="0.2">
      <c r="B106" s="15"/>
      <c r="C106" s="14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2"/>
      <c r="Z106" s="11"/>
      <c r="AA106" s="10"/>
    </row>
    <row r="107" spans="2:27" ht="20.100000000000001" customHeight="1" x14ac:dyDescent="0.2">
      <c r="B107" s="15"/>
      <c r="C107" s="14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2"/>
      <c r="Z107" s="11"/>
      <c r="AA107" s="10"/>
    </row>
    <row r="108" spans="2:27" ht="20.100000000000001" customHeight="1" thickBot="1" x14ac:dyDescent="0.25">
      <c r="B108" s="9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6"/>
      <c r="AA108" s="5"/>
    </row>
    <row r="109" spans="2:27" ht="22.5" customHeight="1" x14ac:dyDescent="0.2">
      <c r="E109" s="4" t="s">
        <v>0</v>
      </c>
      <c r="AA109" s="2"/>
    </row>
    <row r="110" spans="2:27" ht="22.5" customHeight="1" x14ac:dyDescent="0.2">
      <c r="O110" s="2"/>
      <c r="S110" s="3"/>
      <c r="AA110" s="2"/>
    </row>
  </sheetData>
  <sheetProtection algorithmName="SHA-512" hashValue="aS29cadQMNRzAwbWAAIeh1SneUYusQvFAOQOdNXWlr303Zw6rpntSYmKZKzNelvg0XBLJbuy2I+76W2ao8bGRA==" saltValue="TFEO80jG1yEYSUcgmmvOqg==" spinCount="100000" sheet="1" objects="1" scenarios="1"/>
  <mergeCells count="36">
    <mergeCell ref="K33:O33"/>
    <mergeCell ref="K34:O34"/>
    <mergeCell ref="AE51:AE52"/>
    <mergeCell ref="AE57:AE58"/>
    <mergeCell ref="AE63:AE64"/>
    <mergeCell ref="AE9:AE10"/>
    <mergeCell ref="AE15:AE16"/>
    <mergeCell ref="AA9:AA10"/>
    <mergeCell ref="AE69:AE70"/>
    <mergeCell ref="AE19:AE20"/>
    <mergeCell ref="AE25:AE26"/>
    <mergeCell ref="AE31:AE32"/>
    <mergeCell ref="AE38:AE39"/>
    <mergeCell ref="AE45:AE46"/>
    <mergeCell ref="Y9:Y10"/>
    <mergeCell ref="O9:O10"/>
    <mergeCell ref="M9:M10"/>
    <mergeCell ref="E12:G12"/>
    <mergeCell ref="E9:G10"/>
    <mergeCell ref="AC9:AC10"/>
    <mergeCell ref="U9:U10"/>
    <mergeCell ref="W9:W10"/>
    <mergeCell ref="B13:D13"/>
    <mergeCell ref="D15:E15"/>
    <mergeCell ref="D16:E16"/>
    <mergeCell ref="S9:S10"/>
    <mergeCell ref="D32:I32"/>
    <mergeCell ref="D34:I34"/>
    <mergeCell ref="D17:E17"/>
    <mergeCell ref="D18:E18"/>
    <mergeCell ref="D33:I33"/>
    <mergeCell ref="A4:Y4"/>
    <mergeCell ref="A6:D12"/>
    <mergeCell ref="I9:I10"/>
    <mergeCell ref="K9:K10"/>
    <mergeCell ref="Q9:Q10"/>
  </mergeCells>
  <dataValidations count="13">
    <dataValidation type="list" allowBlank="1" showInputMessage="1" showErrorMessage="1" errorTitle="Invalid Data" error="Please select one option from the drop down list" promptTitle="Click here to select options" prompt=" " sqref="E9" xr:uid="{00000000-0002-0000-2E00-000007000000}">
      <formula1>$C$15:$C$18</formula1>
    </dataValidation>
    <dataValidation type="list" allowBlank="1" showInputMessage="1" showErrorMessage="1" errorTitle="Invalid Data" error="Please select one option from the drop down list" sqref="AE9:AE10" xr:uid="{00000000-0002-0000-2E00-00000C000000}">
      <formula1>$C$76:$C$78</formula1>
    </dataValidation>
    <dataValidation type="list" allowBlank="1" showInputMessage="1" showErrorMessage="1" errorTitle="Invalid Data" error="Please select one option from the drop down list" sqref="AC9:AC10" xr:uid="{00000000-0002-0000-2E00-00000B000000}">
      <formula1>$AG$70:$AG$73</formula1>
    </dataValidation>
    <dataValidation type="list" allowBlank="1" showInputMessage="1" showErrorMessage="1" errorTitle="Invalid Data" error="Please select one option from the drop down list" sqref="W9:W10" xr:uid="{00000000-0002-0000-2E00-00000A000000}">
      <formula1>$AG$54:$AG$59</formula1>
    </dataValidation>
    <dataValidation type="list" allowBlank="1" showInputMessage="1" showErrorMessage="1" errorTitle="Invalid Data" error="Please select one option from the drop down list" sqref="U9:U10" xr:uid="{00000000-0002-0000-2E00-000009000000}">
      <formula1>$AG$49:$AG$51</formula1>
    </dataValidation>
    <dataValidation type="list" allowBlank="1" showInputMessage="1" showErrorMessage="1" errorTitle="Invalid Data" error="Please select one option from the drop down list" sqref="S9:S10" xr:uid="{00000000-0002-0000-2E00-000008000000}">
      <formula1>$AG$41:$AG$46</formula1>
    </dataValidation>
    <dataValidation type="list" allowBlank="1" showInputMessage="1" showErrorMessage="1" errorTitle="Invalid Data" error="Please select one option from the drop down list" sqref="Q9:Q10" xr:uid="{00000000-0002-0000-2E00-000006000000}">
      <formula1>$AG$37:$AG$38</formula1>
    </dataValidation>
    <dataValidation type="list" allowBlank="1" showInputMessage="1" showErrorMessage="1" errorTitle="Invalid Data" error="Please select one option from the drop down list" sqref="O9:O10" xr:uid="{00000000-0002-0000-2E00-000005000000}">
      <formula1>$AG$32:$AG$34</formula1>
    </dataValidation>
    <dataValidation type="list" allowBlank="1" showInputMessage="1" showErrorMessage="1" errorTitle="Invalid Data" error="Please select one option from the drop down list" sqref="I9:I10" xr:uid="{00000000-0002-0000-2E00-000004000000}">
      <formula1>$C$21:$C$22</formula1>
    </dataValidation>
    <dataValidation type="list" allowBlank="1" showInputMessage="1" showErrorMessage="1" errorTitle="Invalid Data" error="Please select one option from the drop down list" sqref="AA9:AA10" xr:uid="{00000000-0002-0000-2E00-000003000000}">
      <formula1>$AG$66:$AG$67</formula1>
    </dataValidation>
    <dataValidation type="list" allowBlank="1" showInputMessage="1" showErrorMessage="1" errorTitle="Invalid Data" error="Please select one option from the drop down list" sqref="Y9:Y10" xr:uid="{00000000-0002-0000-2E00-000002000000}">
      <formula1>$AG$62:$AG$63</formula1>
    </dataValidation>
    <dataValidation type="list" allowBlank="1" showInputMessage="1" showErrorMessage="1" errorTitle="Invalid Data" error="Please select one option from the drop down list" sqref="M9:M10" xr:uid="{00000000-0002-0000-2E00-000001000000}">
      <formula1>$C$29</formula1>
    </dataValidation>
    <dataValidation type="list" allowBlank="1" showInputMessage="1" showErrorMessage="1" errorTitle="Invalid Data" error="Please select one option from the drop down list" sqref="K9:K10" xr:uid="{00000000-0002-0000-2E00-000000000000}">
      <formula1>$C$25:$C$26</formula1>
    </dataValidation>
  </dataValidations>
  <printOptions horizontalCentered="1"/>
  <pageMargins left="0.5" right="0.25" top="0.25" bottom="0.65" header="0.5" footer="0.28000000000000003"/>
  <pageSetup scale="42" orientation="portrait" r:id="rId1"/>
  <headerFooter alignWithMargins="0">
    <oddFooter>&amp;LPage: &amp;P, &amp;D&amp;C
620 Technology Drive  ●   Ann Arbor, MI    ●    48108    ●    Ph.  734.677.6100   ●    Fax: 734.677.6105
&amp;"Arial,Bold"&amp;Uwww.dynics.com&amp;R&amp;"Impact,Regular"AW Series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2019-11-18T19:44:56Z</dcterms:created>
  <dcterms:modified xsi:type="dcterms:W3CDTF">2019-11-18T19:45:15Z</dcterms:modified>
</cp:coreProperties>
</file>